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ประมาณ 2565\01 ขาขึ้น\ชายธัพ\"/>
    </mc:Choice>
  </mc:AlternateContent>
  <bookViews>
    <workbookView xWindow="-120" yWindow="-120" windowWidth="24240" windowHeight="13140" tabRatio="625" firstSheet="2" activeTab="2"/>
  </bookViews>
  <sheets>
    <sheet name="1. แผนและผลการเบิกจ่าย ปี 62" sheetId="19" state="hidden" r:id="rId1"/>
    <sheet name="1. แผนและผลการเบิกจ่าย ปี 63" sheetId="30" state="hidden" r:id="rId2"/>
    <sheet name="2. แผนและผลการเบิกจ่าย ปี 64" sheetId="35" r:id="rId3"/>
    <sheet name="3.โอนเปลี่ยนแปลง ปี 2563" sheetId="33" state="hidden" r:id="rId4"/>
    <sheet name="4.โอนเปลี่ยนแปลง ปี 2564" sheetId="34" state="hidden" r:id="rId5"/>
    <sheet name="5. สรุปการใช้จ่ายงบประมาณ ปี 64" sheetId="20" r:id="rId6"/>
    <sheet name="6. เงินนอกงบประมาณ ปี 2563-2568" sheetId="32" state="hidden" r:id="rId7"/>
    <sheet name="7. ค่าสาธารณูปโภค 60-64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ddd1">[1]Sheet2!$A$756:$A$764</definedName>
    <definedName name="_________________ddd10">[1]Sheet2!$B$829:$B$833</definedName>
    <definedName name="_________________ddd2">[1]Sheet2!$A$767:$A$813</definedName>
    <definedName name="_________________ddd3">[1]Sheet2!$A$817:$A$820</definedName>
    <definedName name="_________________ddd4" localSheetId="5">[2]Sheet2!$A$823:$A$826</definedName>
    <definedName name="_________________ddd4">[2]Sheet2!$A$823:$A$826</definedName>
    <definedName name="_________________ddd5" localSheetId="5">[2]Sheet2!$A$829:$A$830</definedName>
    <definedName name="_________________ddd5">[2]Sheet2!$A$829:$A$830</definedName>
    <definedName name="_________________ddd7">[1]Sheet2!$A$839:$A$864</definedName>
    <definedName name="_________________ddd8">[1]Sheet2!$B$817:$B$819</definedName>
    <definedName name="_________________ddd9">[1]Sheet2!$B$823:$B$826</definedName>
    <definedName name="________________ddd1">[1]Sheet2!$A$756:$A$764</definedName>
    <definedName name="________________ddd10">[1]Sheet2!$B$829:$B$833</definedName>
    <definedName name="________________ddd2">[1]Sheet2!$A$767:$A$813</definedName>
    <definedName name="________________ddd3">[1]Sheet2!$A$817:$A$820</definedName>
    <definedName name="________________ddd4" localSheetId="5">[2]Sheet2!$A$823:$A$826</definedName>
    <definedName name="________________ddd4">[2]Sheet2!$A$823:$A$826</definedName>
    <definedName name="________________ddd5" localSheetId="5">[2]Sheet2!$A$829:$A$830</definedName>
    <definedName name="________________ddd5">[2]Sheet2!$A$829:$A$830</definedName>
    <definedName name="________________ddd7">[1]Sheet2!$A$839:$A$864</definedName>
    <definedName name="________________ddd8">[1]Sheet2!$B$817:$B$819</definedName>
    <definedName name="________________ddd9">[1]Sheet2!$B$823:$B$826</definedName>
    <definedName name="_______________ddd1">[1]Sheet2!$A$756:$A$764</definedName>
    <definedName name="_______________ddd10">[1]Sheet2!$B$829:$B$833</definedName>
    <definedName name="_______________ddd2">[1]Sheet2!$A$767:$A$813</definedName>
    <definedName name="_______________ddd3">[1]Sheet2!$A$817:$A$820</definedName>
    <definedName name="_______________ddd4" localSheetId="5">[2]Sheet2!$A$823:$A$826</definedName>
    <definedName name="_______________ddd4">[2]Sheet2!$A$823:$A$826</definedName>
    <definedName name="_______________ddd5" localSheetId="5">[2]Sheet2!$A$829:$A$830</definedName>
    <definedName name="_______________ddd5">[2]Sheet2!$A$829:$A$830</definedName>
    <definedName name="_______________ddd7">[1]Sheet2!$A$839:$A$864</definedName>
    <definedName name="_______________ddd8">[1]Sheet2!$B$817:$B$819</definedName>
    <definedName name="_______________ddd9">[1]Sheet2!$B$823:$B$826</definedName>
    <definedName name="______________ddd1">[1]Sheet2!$A$756:$A$764</definedName>
    <definedName name="______________ddd10">[1]Sheet2!$B$829:$B$833</definedName>
    <definedName name="______________ddd2">[1]Sheet2!$A$767:$A$813</definedName>
    <definedName name="______________ddd3">[1]Sheet2!$A$817:$A$820</definedName>
    <definedName name="______________ddd4" localSheetId="5">[2]Sheet2!$A$823:$A$826</definedName>
    <definedName name="______________ddd4">[2]Sheet2!$A$823:$A$826</definedName>
    <definedName name="______________ddd5" localSheetId="5">[2]Sheet2!$A$829:$A$830</definedName>
    <definedName name="______________ddd5">[2]Sheet2!$A$829:$A$830</definedName>
    <definedName name="______________ddd7">[1]Sheet2!$A$839:$A$864</definedName>
    <definedName name="______________ddd8">[1]Sheet2!$B$817:$B$819</definedName>
    <definedName name="______________ddd9">[1]Sheet2!$B$823:$B$826</definedName>
    <definedName name="_____________ddd1">[1]Sheet2!$A$756:$A$764</definedName>
    <definedName name="_____________ddd10">[1]Sheet2!$B$829:$B$833</definedName>
    <definedName name="_____________ddd2">[1]Sheet2!$A$767:$A$813</definedName>
    <definedName name="_____________ddd3">[1]Sheet2!$A$817:$A$820</definedName>
    <definedName name="_____________ddd4" localSheetId="5">[2]Sheet2!$A$823:$A$826</definedName>
    <definedName name="_____________ddd4">[2]Sheet2!$A$823:$A$826</definedName>
    <definedName name="_____________ddd5" localSheetId="5">[2]Sheet2!$A$829:$A$830</definedName>
    <definedName name="_____________ddd5">[2]Sheet2!$A$829:$A$830</definedName>
    <definedName name="_____________ddd7">[1]Sheet2!$A$839:$A$864</definedName>
    <definedName name="_____________ddd8">[1]Sheet2!$B$817:$B$819</definedName>
    <definedName name="_____________ddd9">[1]Sheet2!$B$823:$B$826</definedName>
    <definedName name="____________ddd1">[1]Sheet2!$A$756:$A$764</definedName>
    <definedName name="____________ddd10">[1]Sheet2!$B$829:$B$833</definedName>
    <definedName name="____________ddd2">[1]Sheet2!$A$767:$A$813</definedName>
    <definedName name="____________ddd3">[1]Sheet2!$A$817:$A$820</definedName>
    <definedName name="____________ddd4" localSheetId="5">[2]Sheet2!$A$823:$A$826</definedName>
    <definedName name="____________ddd4">[2]Sheet2!$A$823:$A$826</definedName>
    <definedName name="____________ddd5" localSheetId="5">[2]Sheet2!$A$829:$A$830</definedName>
    <definedName name="____________ddd5">[2]Sheet2!$A$829:$A$830</definedName>
    <definedName name="____________ddd7">[1]Sheet2!$A$839:$A$864</definedName>
    <definedName name="____________ddd8">[1]Sheet2!$B$817:$B$819</definedName>
    <definedName name="____________ddd9">[1]Sheet2!$B$823:$B$826</definedName>
    <definedName name="___________ddd1">[1]Sheet2!$A$756:$A$764</definedName>
    <definedName name="___________ddd10">[1]Sheet2!$B$829:$B$833</definedName>
    <definedName name="___________ddd2">[1]Sheet2!$A$767:$A$813</definedName>
    <definedName name="___________ddd3">[1]Sheet2!$A$817:$A$820</definedName>
    <definedName name="___________ddd4" localSheetId="5">[2]Sheet2!$A$823:$A$826</definedName>
    <definedName name="___________ddd4">[2]Sheet2!$A$823:$A$826</definedName>
    <definedName name="___________ddd5" localSheetId="5">[2]Sheet2!$A$829:$A$830</definedName>
    <definedName name="___________ddd5">[2]Sheet2!$A$829:$A$830</definedName>
    <definedName name="___________ddd7">[1]Sheet2!$A$839:$A$864</definedName>
    <definedName name="___________ddd8">[1]Sheet2!$B$817:$B$819</definedName>
    <definedName name="___________ddd9">[1]Sheet2!$B$823:$B$826</definedName>
    <definedName name="__________ddd1">[1]Sheet2!$A$756:$A$764</definedName>
    <definedName name="__________ddd10">[1]Sheet2!$B$829:$B$833</definedName>
    <definedName name="__________ddd2">[1]Sheet2!$A$767:$A$813</definedName>
    <definedName name="__________ddd3">[1]Sheet2!$A$817:$A$820</definedName>
    <definedName name="__________ddd4" localSheetId="5">[2]Sheet2!$A$823:$A$826</definedName>
    <definedName name="__________ddd4">[2]Sheet2!$A$823:$A$826</definedName>
    <definedName name="__________ddd5" localSheetId="5">[2]Sheet2!$A$829:$A$830</definedName>
    <definedName name="__________ddd5">[2]Sheet2!$A$829:$A$830</definedName>
    <definedName name="__________ddd7">[1]Sheet2!$A$839:$A$864</definedName>
    <definedName name="__________ddd8">[1]Sheet2!$B$817:$B$819</definedName>
    <definedName name="__________ddd9">[1]Sheet2!$B$823:$B$826</definedName>
    <definedName name="_________ddd1">[1]Sheet2!$A$756:$A$764</definedName>
    <definedName name="_________ddd10">[1]Sheet2!$B$829:$B$833</definedName>
    <definedName name="_________ddd2">[1]Sheet2!$A$767:$A$813</definedName>
    <definedName name="_________ddd3">[1]Sheet2!$A$817:$A$820</definedName>
    <definedName name="_________ddd4" localSheetId="5">[2]Sheet2!$A$823:$A$826</definedName>
    <definedName name="_________ddd4">[2]Sheet2!$A$823:$A$826</definedName>
    <definedName name="_________ddd5" localSheetId="5">[2]Sheet2!$A$829:$A$830</definedName>
    <definedName name="_________ddd5">[2]Sheet2!$A$829:$A$830</definedName>
    <definedName name="_________ddd7">[1]Sheet2!$A$839:$A$864</definedName>
    <definedName name="_________ddd8">[1]Sheet2!$B$817:$B$819</definedName>
    <definedName name="_________ddd9">[1]Sheet2!$B$823:$B$826</definedName>
    <definedName name="________ddd1">[1]Sheet2!$A$756:$A$764</definedName>
    <definedName name="________ddd10">[1]Sheet2!$B$829:$B$833</definedName>
    <definedName name="________ddd2">[1]Sheet2!$A$767:$A$813</definedName>
    <definedName name="________ddd3">[1]Sheet2!$A$817:$A$820</definedName>
    <definedName name="________ddd4" localSheetId="5">[2]Sheet2!$A$823:$A$826</definedName>
    <definedName name="________ddd4">[2]Sheet2!$A$823:$A$826</definedName>
    <definedName name="________ddd5" localSheetId="5">[2]Sheet2!$A$829:$A$830</definedName>
    <definedName name="________ddd5">[2]Sheet2!$A$829:$A$830</definedName>
    <definedName name="________ddd7">[1]Sheet2!$A$839:$A$864</definedName>
    <definedName name="________ddd8">[1]Sheet2!$B$817:$B$819</definedName>
    <definedName name="________ddd9">[1]Sheet2!$B$823:$B$826</definedName>
    <definedName name="_______ddd1" localSheetId="1">#REF!</definedName>
    <definedName name="_______ddd1" localSheetId="2">#REF!</definedName>
    <definedName name="_______ddd1" localSheetId="4">#REF!</definedName>
    <definedName name="_______ddd1" localSheetId="5">#REF!</definedName>
    <definedName name="_______ddd1" localSheetId="7">#REF!</definedName>
    <definedName name="_______ddd1">#REF!</definedName>
    <definedName name="_______ddd10" localSheetId="1">#REF!</definedName>
    <definedName name="_______ddd10" localSheetId="2">#REF!</definedName>
    <definedName name="_______ddd10" localSheetId="4">#REF!</definedName>
    <definedName name="_______ddd10" localSheetId="5">#REF!</definedName>
    <definedName name="_______ddd10" localSheetId="7">#REF!</definedName>
    <definedName name="_______ddd10">#REF!</definedName>
    <definedName name="_______ddd11" localSheetId="1">#REF!</definedName>
    <definedName name="_______ddd11" localSheetId="2">#REF!</definedName>
    <definedName name="_______ddd11" localSheetId="4">#REF!</definedName>
    <definedName name="_______ddd11" localSheetId="5">#REF!</definedName>
    <definedName name="_______ddd11" localSheetId="6">#REF!</definedName>
    <definedName name="_______ddd11" localSheetId="7">#REF!</definedName>
    <definedName name="_______ddd11">#REF!</definedName>
    <definedName name="_______ddd12" localSheetId="1">#REF!</definedName>
    <definedName name="_______ddd12" localSheetId="2">#REF!</definedName>
    <definedName name="_______ddd12" localSheetId="4">#REF!</definedName>
    <definedName name="_______ddd12" localSheetId="5">#REF!</definedName>
    <definedName name="_______ddd12" localSheetId="6">#REF!</definedName>
    <definedName name="_______ddd12" localSheetId="7">#REF!</definedName>
    <definedName name="_______ddd12">#REF!</definedName>
    <definedName name="_______ddd15" localSheetId="1">#REF!</definedName>
    <definedName name="_______ddd15" localSheetId="2">#REF!</definedName>
    <definedName name="_______ddd15" localSheetId="4">#REF!</definedName>
    <definedName name="_______ddd15" localSheetId="5">#REF!</definedName>
    <definedName name="_______ddd15" localSheetId="6">#REF!</definedName>
    <definedName name="_______ddd15" localSheetId="7">#REF!</definedName>
    <definedName name="_______ddd15">#REF!</definedName>
    <definedName name="_______ddd2" localSheetId="1">#REF!</definedName>
    <definedName name="_______ddd2" localSheetId="2">#REF!</definedName>
    <definedName name="_______ddd2" localSheetId="4">#REF!</definedName>
    <definedName name="_______ddd2" localSheetId="5">#REF!</definedName>
    <definedName name="_______ddd2" localSheetId="6">#REF!</definedName>
    <definedName name="_______ddd2" localSheetId="7">#REF!</definedName>
    <definedName name="_______ddd2">#REF!</definedName>
    <definedName name="_______ddd22" localSheetId="1">#REF!</definedName>
    <definedName name="_______ddd22" localSheetId="2">#REF!</definedName>
    <definedName name="_______ddd22" localSheetId="4">#REF!</definedName>
    <definedName name="_______ddd22" localSheetId="5">#REF!</definedName>
    <definedName name="_______ddd22" localSheetId="6">#REF!</definedName>
    <definedName name="_______ddd22" localSheetId="7">#REF!</definedName>
    <definedName name="_______ddd22">#REF!</definedName>
    <definedName name="_______ddd23" localSheetId="1">#REF!</definedName>
    <definedName name="_______ddd23" localSheetId="2">#REF!</definedName>
    <definedName name="_______ddd23" localSheetId="4">#REF!</definedName>
    <definedName name="_______ddd23" localSheetId="5">#REF!</definedName>
    <definedName name="_______ddd23" localSheetId="6">#REF!</definedName>
    <definedName name="_______ddd23" localSheetId="7">#REF!</definedName>
    <definedName name="_______ddd23">#REF!</definedName>
    <definedName name="_______ddd3" localSheetId="1">#REF!</definedName>
    <definedName name="_______ddd3" localSheetId="2">#REF!</definedName>
    <definedName name="_______ddd3" localSheetId="4">#REF!</definedName>
    <definedName name="_______ddd3" localSheetId="5">#REF!</definedName>
    <definedName name="_______ddd3" localSheetId="6">#REF!</definedName>
    <definedName name="_______ddd3" localSheetId="7">#REF!</definedName>
    <definedName name="_______ddd3">#REF!</definedName>
    <definedName name="_______ddd4" localSheetId="5">[2]Sheet2!$A$823:$A$826</definedName>
    <definedName name="_______ddd4">[2]Sheet2!$A$823:$A$826</definedName>
    <definedName name="_______ddd5" localSheetId="1">#REF!</definedName>
    <definedName name="_______ddd5" localSheetId="2">#REF!</definedName>
    <definedName name="_______ddd5" localSheetId="4">#REF!</definedName>
    <definedName name="_______ddd5" localSheetId="5">#REF!</definedName>
    <definedName name="_______ddd5" localSheetId="6">#REF!</definedName>
    <definedName name="_______ddd5" localSheetId="7">#REF!</definedName>
    <definedName name="_______ddd5">#REF!</definedName>
    <definedName name="_______ddd6" localSheetId="1">#REF!</definedName>
    <definedName name="_______ddd6" localSheetId="2">#REF!</definedName>
    <definedName name="_______ddd6" localSheetId="4">#REF!</definedName>
    <definedName name="_______ddd6" localSheetId="5">#REF!</definedName>
    <definedName name="_______ddd6" localSheetId="6">#REF!</definedName>
    <definedName name="_______ddd6" localSheetId="7">#REF!</definedName>
    <definedName name="_______ddd6">#REF!</definedName>
    <definedName name="_______ddd7">[1]Sheet2!$A$839:$A$864</definedName>
    <definedName name="_______ddd8" localSheetId="1">#REF!</definedName>
    <definedName name="_______ddd8" localSheetId="2">#REF!</definedName>
    <definedName name="_______ddd8" localSheetId="4">#REF!</definedName>
    <definedName name="_______ddd8" localSheetId="5">#REF!</definedName>
    <definedName name="_______ddd8" localSheetId="6">#REF!</definedName>
    <definedName name="_______ddd8" localSheetId="7">#REF!</definedName>
    <definedName name="_______ddd8">#REF!</definedName>
    <definedName name="_______ddd9" localSheetId="1">#REF!</definedName>
    <definedName name="_______ddd9" localSheetId="2">#REF!</definedName>
    <definedName name="_______ddd9" localSheetId="4">#REF!</definedName>
    <definedName name="_______ddd9" localSheetId="5">#REF!</definedName>
    <definedName name="_______ddd9" localSheetId="6">#REF!</definedName>
    <definedName name="_______ddd9" localSheetId="7">#REF!</definedName>
    <definedName name="_______ddd9">#REF!</definedName>
    <definedName name="_______end001" localSheetId="1">#REF!</definedName>
    <definedName name="_______end001" localSheetId="2">#REF!</definedName>
    <definedName name="_______end001" localSheetId="4">#REF!</definedName>
    <definedName name="_______end001" localSheetId="5">#REF!</definedName>
    <definedName name="_______end001" localSheetId="6">#REF!</definedName>
    <definedName name="_______end001" localSheetId="7">#REF!</definedName>
    <definedName name="_______end001">#REF!</definedName>
    <definedName name="______ddd1" localSheetId="1">#REF!</definedName>
    <definedName name="______ddd1" localSheetId="2">#REF!</definedName>
    <definedName name="______ddd1" localSheetId="4">#REF!</definedName>
    <definedName name="______ddd1" localSheetId="5">#REF!</definedName>
    <definedName name="______ddd1" localSheetId="6">#REF!</definedName>
    <definedName name="______ddd1" localSheetId="7">#REF!</definedName>
    <definedName name="______ddd1">#REF!</definedName>
    <definedName name="______ddd10" localSheetId="1">#REF!</definedName>
    <definedName name="______ddd10" localSheetId="2">#REF!</definedName>
    <definedName name="______ddd10" localSheetId="4">#REF!</definedName>
    <definedName name="______ddd10" localSheetId="5">#REF!</definedName>
    <definedName name="______ddd10" localSheetId="6">#REF!</definedName>
    <definedName name="______ddd10" localSheetId="7">#REF!</definedName>
    <definedName name="______ddd10">#REF!</definedName>
    <definedName name="______ddd11" localSheetId="1">#REF!</definedName>
    <definedName name="______ddd11" localSheetId="2">#REF!</definedName>
    <definedName name="______ddd11" localSheetId="4">#REF!</definedName>
    <definedName name="______ddd11" localSheetId="5">#REF!</definedName>
    <definedName name="______ddd11" localSheetId="6">#REF!</definedName>
    <definedName name="______ddd11" localSheetId="7">#REF!</definedName>
    <definedName name="______ddd11">#REF!</definedName>
    <definedName name="______ddd12" localSheetId="1">#REF!</definedName>
    <definedName name="______ddd12" localSheetId="2">#REF!</definedName>
    <definedName name="______ddd12" localSheetId="4">#REF!</definedName>
    <definedName name="______ddd12" localSheetId="5">#REF!</definedName>
    <definedName name="______ddd12" localSheetId="6">#REF!</definedName>
    <definedName name="______ddd12" localSheetId="7">#REF!</definedName>
    <definedName name="______ddd12">#REF!</definedName>
    <definedName name="______ddd15" localSheetId="1">#REF!</definedName>
    <definedName name="______ddd15" localSheetId="2">#REF!</definedName>
    <definedName name="______ddd15" localSheetId="4">#REF!</definedName>
    <definedName name="______ddd15" localSheetId="5">#REF!</definedName>
    <definedName name="______ddd15" localSheetId="6">#REF!</definedName>
    <definedName name="______ddd15" localSheetId="7">#REF!</definedName>
    <definedName name="______ddd15">#REF!</definedName>
    <definedName name="______ddd2" localSheetId="1">#REF!</definedName>
    <definedName name="______ddd2" localSheetId="2">#REF!</definedName>
    <definedName name="______ddd2" localSheetId="4">#REF!</definedName>
    <definedName name="______ddd2" localSheetId="5">#REF!</definedName>
    <definedName name="______ddd2" localSheetId="6">#REF!</definedName>
    <definedName name="______ddd2" localSheetId="7">#REF!</definedName>
    <definedName name="______ddd2">#REF!</definedName>
    <definedName name="______ddd22" localSheetId="1">#REF!</definedName>
    <definedName name="______ddd22" localSheetId="2">#REF!</definedName>
    <definedName name="______ddd22" localSheetId="4">#REF!</definedName>
    <definedName name="______ddd22" localSheetId="5">#REF!</definedName>
    <definedName name="______ddd22" localSheetId="6">#REF!</definedName>
    <definedName name="______ddd22" localSheetId="7">#REF!</definedName>
    <definedName name="______ddd22">#REF!</definedName>
    <definedName name="______ddd23" localSheetId="1">#REF!</definedName>
    <definedName name="______ddd23" localSheetId="2">#REF!</definedName>
    <definedName name="______ddd23" localSheetId="4">#REF!</definedName>
    <definedName name="______ddd23" localSheetId="5">#REF!</definedName>
    <definedName name="______ddd23" localSheetId="6">#REF!</definedName>
    <definedName name="______ddd23" localSheetId="7">#REF!</definedName>
    <definedName name="______ddd23">#REF!</definedName>
    <definedName name="______ddd3" localSheetId="1">#REF!</definedName>
    <definedName name="______ddd3" localSheetId="2">#REF!</definedName>
    <definedName name="______ddd3" localSheetId="4">#REF!</definedName>
    <definedName name="______ddd3" localSheetId="5">#REF!</definedName>
    <definedName name="______ddd3" localSheetId="6">#REF!</definedName>
    <definedName name="______ddd3" localSheetId="7">#REF!</definedName>
    <definedName name="______ddd3">#REF!</definedName>
    <definedName name="______ddd4" localSheetId="5">[2]Sheet2!$A$823:$A$826</definedName>
    <definedName name="______ddd4">[2]Sheet2!$A$823:$A$826</definedName>
    <definedName name="______ddd5" localSheetId="1">#REF!</definedName>
    <definedName name="______ddd5" localSheetId="2">#REF!</definedName>
    <definedName name="______ddd5" localSheetId="4">#REF!</definedName>
    <definedName name="______ddd5" localSheetId="5">#REF!</definedName>
    <definedName name="______ddd5" localSheetId="6">#REF!</definedName>
    <definedName name="______ddd5" localSheetId="7">#REF!</definedName>
    <definedName name="______ddd5">#REF!</definedName>
    <definedName name="______ddd6" localSheetId="1">#REF!</definedName>
    <definedName name="______ddd6" localSheetId="2">#REF!</definedName>
    <definedName name="______ddd6" localSheetId="4">#REF!</definedName>
    <definedName name="______ddd6" localSheetId="5">#REF!</definedName>
    <definedName name="______ddd6" localSheetId="6">#REF!</definedName>
    <definedName name="______ddd6" localSheetId="7">#REF!</definedName>
    <definedName name="______ddd6">#REF!</definedName>
    <definedName name="______ddd7">[1]Sheet2!$A$839:$A$864</definedName>
    <definedName name="______ddd8" localSheetId="1">#REF!</definedName>
    <definedName name="______ddd8" localSheetId="2">#REF!</definedName>
    <definedName name="______ddd8" localSheetId="4">#REF!</definedName>
    <definedName name="______ddd8" localSheetId="5">#REF!</definedName>
    <definedName name="______ddd8" localSheetId="6">#REF!</definedName>
    <definedName name="______ddd8" localSheetId="7">#REF!</definedName>
    <definedName name="______ddd8">#REF!</definedName>
    <definedName name="______ddd9" localSheetId="1">#REF!</definedName>
    <definedName name="______ddd9" localSheetId="2">#REF!</definedName>
    <definedName name="______ddd9" localSheetId="4">#REF!</definedName>
    <definedName name="______ddd9" localSheetId="5">#REF!</definedName>
    <definedName name="______ddd9" localSheetId="6">#REF!</definedName>
    <definedName name="______ddd9" localSheetId="7">#REF!</definedName>
    <definedName name="______ddd9">#REF!</definedName>
    <definedName name="______end001" localSheetId="1">#REF!</definedName>
    <definedName name="______end001" localSheetId="2">#REF!</definedName>
    <definedName name="______end001" localSheetId="4">#REF!</definedName>
    <definedName name="______end001" localSheetId="5">#REF!</definedName>
    <definedName name="______end001" localSheetId="6">#REF!</definedName>
    <definedName name="______end001" localSheetId="7">#REF!</definedName>
    <definedName name="______end001">#REF!</definedName>
    <definedName name="_____ddd1" localSheetId="1">#REF!</definedName>
    <definedName name="_____ddd1" localSheetId="2">#REF!</definedName>
    <definedName name="_____ddd1" localSheetId="4">#REF!</definedName>
    <definedName name="_____ddd1" localSheetId="5">#REF!</definedName>
    <definedName name="_____ddd1" localSheetId="6">#REF!</definedName>
    <definedName name="_____ddd1" localSheetId="7">#REF!</definedName>
    <definedName name="_____ddd1">#REF!</definedName>
    <definedName name="_____ddd10" localSheetId="1">#REF!</definedName>
    <definedName name="_____ddd10" localSheetId="2">#REF!</definedName>
    <definedName name="_____ddd10" localSheetId="4">#REF!</definedName>
    <definedName name="_____ddd10" localSheetId="5">#REF!</definedName>
    <definedName name="_____ddd10" localSheetId="6">#REF!</definedName>
    <definedName name="_____ddd10" localSheetId="7">#REF!</definedName>
    <definedName name="_____ddd10">#REF!</definedName>
    <definedName name="_____ddd11" localSheetId="1">#REF!</definedName>
    <definedName name="_____ddd11" localSheetId="2">#REF!</definedName>
    <definedName name="_____ddd11" localSheetId="4">#REF!</definedName>
    <definedName name="_____ddd11" localSheetId="5">#REF!</definedName>
    <definedName name="_____ddd11" localSheetId="6">#REF!</definedName>
    <definedName name="_____ddd11" localSheetId="7">#REF!</definedName>
    <definedName name="_____ddd11">#REF!</definedName>
    <definedName name="_____ddd12" localSheetId="1">#REF!</definedName>
    <definedName name="_____ddd12" localSheetId="2">#REF!</definedName>
    <definedName name="_____ddd12" localSheetId="4">#REF!</definedName>
    <definedName name="_____ddd12" localSheetId="5">#REF!</definedName>
    <definedName name="_____ddd12" localSheetId="6">#REF!</definedName>
    <definedName name="_____ddd12" localSheetId="7">#REF!</definedName>
    <definedName name="_____ddd12">#REF!</definedName>
    <definedName name="_____ddd15" localSheetId="1">#REF!</definedName>
    <definedName name="_____ddd15" localSheetId="2">#REF!</definedName>
    <definedName name="_____ddd15" localSheetId="4">#REF!</definedName>
    <definedName name="_____ddd15" localSheetId="5">#REF!</definedName>
    <definedName name="_____ddd15" localSheetId="6">#REF!</definedName>
    <definedName name="_____ddd15" localSheetId="7">#REF!</definedName>
    <definedName name="_____ddd15">#REF!</definedName>
    <definedName name="_____ddd2" localSheetId="1">#REF!</definedName>
    <definedName name="_____ddd2" localSheetId="2">#REF!</definedName>
    <definedName name="_____ddd2" localSheetId="4">#REF!</definedName>
    <definedName name="_____ddd2" localSheetId="5">#REF!</definedName>
    <definedName name="_____ddd2" localSheetId="6">#REF!</definedName>
    <definedName name="_____ddd2" localSheetId="7">#REF!</definedName>
    <definedName name="_____ddd2">#REF!</definedName>
    <definedName name="_____ddd22" localSheetId="1">#REF!</definedName>
    <definedName name="_____ddd22" localSheetId="2">#REF!</definedName>
    <definedName name="_____ddd22" localSheetId="4">#REF!</definedName>
    <definedName name="_____ddd22" localSheetId="5">#REF!</definedName>
    <definedName name="_____ddd22" localSheetId="6">#REF!</definedName>
    <definedName name="_____ddd22" localSheetId="7">#REF!</definedName>
    <definedName name="_____ddd22">#REF!</definedName>
    <definedName name="_____ddd23" localSheetId="1">#REF!</definedName>
    <definedName name="_____ddd23" localSheetId="2">#REF!</definedName>
    <definedName name="_____ddd23" localSheetId="4">#REF!</definedName>
    <definedName name="_____ddd23" localSheetId="5">#REF!</definedName>
    <definedName name="_____ddd23" localSheetId="6">#REF!</definedName>
    <definedName name="_____ddd23" localSheetId="7">#REF!</definedName>
    <definedName name="_____ddd23">#REF!</definedName>
    <definedName name="_____ddd3" localSheetId="1">#REF!</definedName>
    <definedName name="_____ddd3" localSheetId="2">#REF!</definedName>
    <definedName name="_____ddd3" localSheetId="4">#REF!</definedName>
    <definedName name="_____ddd3" localSheetId="5">#REF!</definedName>
    <definedName name="_____ddd3" localSheetId="6">#REF!</definedName>
    <definedName name="_____ddd3" localSheetId="7">#REF!</definedName>
    <definedName name="_____ddd3">#REF!</definedName>
    <definedName name="_____ddd4" localSheetId="5">[2]Sheet2!$A$823:$A$826</definedName>
    <definedName name="_____ddd4">[2]Sheet2!$A$823:$A$826</definedName>
    <definedName name="_____ddd5" localSheetId="1">#REF!</definedName>
    <definedName name="_____ddd5" localSheetId="2">#REF!</definedName>
    <definedName name="_____ddd5" localSheetId="4">#REF!</definedName>
    <definedName name="_____ddd5" localSheetId="5">#REF!</definedName>
    <definedName name="_____ddd5" localSheetId="6">#REF!</definedName>
    <definedName name="_____ddd5" localSheetId="7">#REF!</definedName>
    <definedName name="_____ddd5">#REF!</definedName>
    <definedName name="_____ddd6" localSheetId="1">#REF!</definedName>
    <definedName name="_____ddd6" localSheetId="2">#REF!</definedName>
    <definedName name="_____ddd6" localSheetId="4">#REF!</definedName>
    <definedName name="_____ddd6" localSheetId="5">#REF!</definedName>
    <definedName name="_____ddd6" localSheetId="6">#REF!</definedName>
    <definedName name="_____ddd6" localSheetId="7">#REF!</definedName>
    <definedName name="_____ddd6">#REF!</definedName>
    <definedName name="_____ddd7">[1]Sheet2!$A$839:$A$864</definedName>
    <definedName name="_____ddd8" localSheetId="1">#REF!</definedName>
    <definedName name="_____ddd8" localSheetId="2">#REF!</definedName>
    <definedName name="_____ddd8" localSheetId="4">#REF!</definedName>
    <definedName name="_____ddd8" localSheetId="5">#REF!</definedName>
    <definedName name="_____ddd8" localSheetId="6">#REF!</definedName>
    <definedName name="_____ddd8" localSheetId="7">#REF!</definedName>
    <definedName name="_____ddd8">#REF!</definedName>
    <definedName name="_____ddd9" localSheetId="1">#REF!</definedName>
    <definedName name="_____ddd9" localSheetId="2">#REF!</definedName>
    <definedName name="_____ddd9" localSheetId="4">#REF!</definedName>
    <definedName name="_____ddd9" localSheetId="5">#REF!</definedName>
    <definedName name="_____ddd9" localSheetId="6">#REF!</definedName>
    <definedName name="_____ddd9" localSheetId="7">#REF!</definedName>
    <definedName name="_____ddd9">#REF!</definedName>
    <definedName name="_____end001" localSheetId="1">#REF!</definedName>
    <definedName name="_____end001" localSheetId="2">#REF!</definedName>
    <definedName name="_____end001" localSheetId="4">#REF!</definedName>
    <definedName name="_____end001" localSheetId="5">#REF!</definedName>
    <definedName name="_____end001" localSheetId="6">#REF!</definedName>
    <definedName name="_____end001" localSheetId="7">#REF!</definedName>
    <definedName name="_____end001">#REF!</definedName>
    <definedName name="____ddd1" localSheetId="1">#REF!</definedName>
    <definedName name="____ddd1" localSheetId="2">#REF!</definedName>
    <definedName name="____ddd1" localSheetId="4">#REF!</definedName>
    <definedName name="____ddd1" localSheetId="5">#REF!</definedName>
    <definedName name="____ddd1" localSheetId="6">#REF!</definedName>
    <definedName name="____ddd1" localSheetId="7">#REF!</definedName>
    <definedName name="____ddd1">#REF!</definedName>
    <definedName name="____ddd10" localSheetId="1">#REF!</definedName>
    <definedName name="____ddd10" localSheetId="2">#REF!</definedName>
    <definedName name="____ddd10" localSheetId="4">#REF!</definedName>
    <definedName name="____ddd10" localSheetId="5">#REF!</definedName>
    <definedName name="____ddd10" localSheetId="6">#REF!</definedName>
    <definedName name="____ddd10" localSheetId="7">#REF!</definedName>
    <definedName name="____ddd10">#REF!</definedName>
    <definedName name="____ddd11" localSheetId="1">#REF!</definedName>
    <definedName name="____ddd11" localSheetId="2">#REF!</definedName>
    <definedName name="____ddd11" localSheetId="4">#REF!</definedName>
    <definedName name="____ddd11" localSheetId="5">#REF!</definedName>
    <definedName name="____ddd11" localSheetId="6">#REF!</definedName>
    <definedName name="____ddd11" localSheetId="7">#REF!</definedName>
    <definedName name="____ddd11">#REF!</definedName>
    <definedName name="____ddd12" localSheetId="1">#REF!</definedName>
    <definedName name="____ddd12" localSheetId="2">#REF!</definedName>
    <definedName name="____ddd12" localSheetId="4">#REF!</definedName>
    <definedName name="____ddd12" localSheetId="5">#REF!</definedName>
    <definedName name="____ddd12" localSheetId="6">#REF!</definedName>
    <definedName name="____ddd12" localSheetId="7">#REF!</definedName>
    <definedName name="____ddd12">#REF!</definedName>
    <definedName name="____ddd15" localSheetId="1">#REF!</definedName>
    <definedName name="____ddd15" localSheetId="2">#REF!</definedName>
    <definedName name="____ddd15" localSheetId="4">#REF!</definedName>
    <definedName name="____ddd15" localSheetId="5">#REF!</definedName>
    <definedName name="____ddd15" localSheetId="6">#REF!</definedName>
    <definedName name="____ddd15" localSheetId="7">#REF!</definedName>
    <definedName name="____ddd15">#REF!</definedName>
    <definedName name="____ddd2" localSheetId="1">#REF!</definedName>
    <definedName name="____ddd2" localSheetId="2">#REF!</definedName>
    <definedName name="____ddd2" localSheetId="4">#REF!</definedName>
    <definedName name="____ddd2" localSheetId="5">#REF!</definedName>
    <definedName name="____ddd2" localSheetId="6">#REF!</definedName>
    <definedName name="____ddd2" localSheetId="7">#REF!</definedName>
    <definedName name="____ddd2">#REF!</definedName>
    <definedName name="____ddd22" localSheetId="1">#REF!</definedName>
    <definedName name="____ddd22" localSheetId="2">#REF!</definedName>
    <definedName name="____ddd22" localSheetId="4">#REF!</definedName>
    <definedName name="____ddd22" localSheetId="5">#REF!</definedName>
    <definedName name="____ddd22" localSheetId="6">#REF!</definedName>
    <definedName name="____ddd22" localSheetId="7">#REF!</definedName>
    <definedName name="____ddd22">#REF!</definedName>
    <definedName name="____ddd23" localSheetId="1">#REF!</definedName>
    <definedName name="____ddd23" localSheetId="2">#REF!</definedName>
    <definedName name="____ddd23" localSheetId="4">#REF!</definedName>
    <definedName name="____ddd23" localSheetId="5">#REF!</definedName>
    <definedName name="____ddd23" localSheetId="6">#REF!</definedName>
    <definedName name="____ddd23" localSheetId="7">#REF!</definedName>
    <definedName name="____ddd23">#REF!</definedName>
    <definedName name="____ddd3" localSheetId="1">#REF!</definedName>
    <definedName name="____ddd3" localSheetId="2">#REF!</definedName>
    <definedName name="____ddd3" localSheetId="4">#REF!</definedName>
    <definedName name="____ddd3" localSheetId="5">#REF!</definedName>
    <definedName name="____ddd3" localSheetId="6">#REF!</definedName>
    <definedName name="____ddd3" localSheetId="7">#REF!</definedName>
    <definedName name="____ddd3">#REF!</definedName>
    <definedName name="____ddd4" localSheetId="5">[2]Sheet2!$A$823:$A$826</definedName>
    <definedName name="____ddd4">[2]Sheet2!$A$823:$A$826</definedName>
    <definedName name="____ddd5" localSheetId="1">#REF!</definedName>
    <definedName name="____ddd5" localSheetId="2">#REF!</definedName>
    <definedName name="____ddd5" localSheetId="4">#REF!</definedName>
    <definedName name="____ddd5" localSheetId="5">#REF!</definedName>
    <definedName name="____ddd5" localSheetId="6">#REF!</definedName>
    <definedName name="____ddd5" localSheetId="7">#REF!</definedName>
    <definedName name="____ddd5">#REF!</definedName>
    <definedName name="____ddd6" localSheetId="1">#REF!</definedName>
    <definedName name="____ddd6" localSheetId="2">#REF!</definedName>
    <definedName name="____ddd6" localSheetId="4">#REF!</definedName>
    <definedName name="____ddd6" localSheetId="5">#REF!</definedName>
    <definedName name="____ddd6" localSheetId="6">#REF!</definedName>
    <definedName name="____ddd6" localSheetId="7">#REF!</definedName>
    <definedName name="____ddd6">#REF!</definedName>
    <definedName name="____ddd7">[1]Sheet2!$A$839:$A$864</definedName>
    <definedName name="____ddd8" localSheetId="1">#REF!</definedName>
    <definedName name="____ddd8" localSheetId="2">#REF!</definedName>
    <definedName name="____ddd8" localSheetId="4">#REF!</definedName>
    <definedName name="____ddd8" localSheetId="5">#REF!</definedName>
    <definedName name="____ddd8" localSheetId="6">#REF!</definedName>
    <definedName name="____ddd8" localSheetId="7">#REF!</definedName>
    <definedName name="____ddd8">#REF!</definedName>
    <definedName name="____ddd9" localSheetId="1">#REF!</definedName>
    <definedName name="____ddd9" localSheetId="2">#REF!</definedName>
    <definedName name="____ddd9" localSheetId="4">#REF!</definedName>
    <definedName name="____ddd9" localSheetId="5">#REF!</definedName>
    <definedName name="____ddd9" localSheetId="6">#REF!</definedName>
    <definedName name="____ddd9" localSheetId="7">#REF!</definedName>
    <definedName name="____ddd9">#REF!</definedName>
    <definedName name="____end001" localSheetId="1">#REF!</definedName>
    <definedName name="____end001" localSheetId="2">#REF!</definedName>
    <definedName name="____end001" localSheetId="4">#REF!</definedName>
    <definedName name="____end001" localSheetId="5">#REF!</definedName>
    <definedName name="____end001" localSheetId="6">#REF!</definedName>
    <definedName name="____end001" localSheetId="7">#REF!</definedName>
    <definedName name="____end001">#REF!</definedName>
    <definedName name="___ddd1" localSheetId="1">#REF!</definedName>
    <definedName name="___ddd1" localSheetId="2">#REF!</definedName>
    <definedName name="___ddd1" localSheetId="4">#REF!</definedName>
    <definedName name="___ddd1" localSheetId="5">#REF!</definedName>
    <definedName name="___ddd1" localSheetId="6">#REF!</definedName>
    <definedName name="___ddd1" localSheetId="7">#REF!</definedName>
    <definedName name="___ddd1">#REF!</definedName>
    <definedName name="___ddd10" localSheetId="1">#REF!</definedName>
    <definedName name="___ddd10" localSheetId="2">#REF!</definedName>
    <definedName name="___ddd10" localSheetId="4">#REF!</definedName>
    <definedName name="___ddd10" localSheetId="5">#REF!</definedName>
    <definedName name="___ddd10" localSheetId="6">#REF!</definedName>
    <definedName name="___ddd10" localSheetId="7">#REF!</definedName>
    <definedName name="___ddd10">#REF!</definedName>
    <definedName name="___ddd11" localSheetId="1">#REF!</definedName>
    <definedName name="___ddd11" localSheetId="2">#REF!</definedName>
    <definedName name="___ddd11" localSheetId="4">#REF!</definedName>
    <definedName name="___ddd11" localSheetId="5">#REF!</definedName>
    <definedName name="___ddd11" localSheetId="6">#REF!</definedName>
    <definedName name="___ddd11" localSheetId="7">#REF!</definedName>
    <definedName name="___ddd11">#REF!</definedName>
    <definedName name="___ddd12" localSheetId="1">#REF!</definedName>
    <definedName name="___ddd12" localSheetId="2">#REF!</definedName>
    <definedName name="___ddd12" localSheetId="4">#REF!</definedName>
    <definedName name="___ddd12" localSheetId="5">#REF!</definedName>
    <definedName name="___ddd12" localSheetId="6">#REF!</definedName>
    <definedName name="___ddd12" localSheetId="7">#REF!</definedName>
    <definedName name="___ddd12">#REF!</definedName>
    <definedName name="___ddd15" localSheetId="1">#REF!</definedName>
    <definedName name="___ddd15" localSheetId="2">#REF!</definedName>
    <definedName name="___ddd15" localSheetId="4">#REF!</definedName>
    <definedName name="___ddd15" localSheetId="5">#REF!</definedName>
    <definedName name="___ddd15" localSheetId="6">#REF!</definedName>
    <definedName name="___ddd15" localSheetId="7">#REF!</definedName>
    <definedName name="___ddd15">#REF!</definedName>
    <definedName name="___ddd2" localSheetId="1">#REF!</definedName>
    <definedName name="___ddd2" localSheetId="2">#REF!</definedName>
    <definedName name="___ddd2" localSheetId="4">#REF!</definedName>
    <definedName name="___ddd2" localSheetId="5">#REF!</definedName>
    <definedName name="___ddd2" localSheetId="6">#REF!</definedName>
    <definedName name="___ddd2" localSheetId="7">#REF!</definedName>
    <definedName name="___ddd2">#REF!</definedName>
    <definedName name="___ddd22" localSheetId="1">#REF!</definedName>
    <definedName name="___ddd22" localSheetId="2">#REF!</definedName>
    <definedName name="___ddd22" localSheetId="4">#REF!</definedName>
    <definedName name="___ddd22" localSheetId="5">#REF!</definedName>
    <definedName name="___ddd22" localSheetId="6">#REF!</definedName>
    <definedName name="___ddd22" localSheetId="7">#REF!</definedName>
    <definedName name="___ddd22">#REF!</definedName>
    <definedName name="___ddd23" localSheetId="1">#REF!</definedName>
    <definedName name="___ddd23" localSheetId="2">#REF!</definedName>
    <definedName name="___ddd23" localSheetId="4">#REF!</definedName>
    <definedName name="___ddd23" localSheetId="5">#REF!</definedName>
    <definedName name="___ddd23" localSheetId="6">#REF!</definedName>
    <definedName name="___ddd23" localSheetId="7">#REF!</definedName>
    <definedName name="___ddd23">#REF!</definedName>
    <definedName name="___ddd3" localSheetId="1">#REF!</definedName>
    <definedName name="___ddd3" localSheetId="2">#REF!</definedName>
    <definedName name="___ddd3" localSheetId="4">#REF!</definedName>
    <definedName name="___ddd3" localSheetId="5">#REF!</definedName>
    <definedName name="___ddd3" localSheetId="6">#REF!</definedName>
    <definedName name="___ddd3" localSheetId="7">#REF!</definedName>
    <definedName name="___ddd3">#REF!</definedName>
    <definedName name="___ddd4" localSheetId="5">[2]Sheet2!$A$823:$A$826</definedName>
    <definedName name="___ddd4">[2]Sheet2!$A$823:$A$826</definedName>
    <definedName name="___ddd5" localSheetId="1">#REF!</definedName>
    <definedName name="___ddd5" localSheetId="2">#REF!</definedName>
    <definedName name="___ddd5" localSheetId="4">#REF!</definedName>
    <definedName name="___ddd5" localSheetId="5">#REF!</definedName>
    <definedName name="___ddd5" localSheetId="6">#REF!</definedName>
    <definedName name="___ddd5" localSheetId="7">#REF!</definedName>
    <definedName name="___ddd5">#REF!</definedName>
    <definedName name="___ddd6" localSheetId="1">#REF!</definedName>
    <definedName name="___ddd6" localSheetId="2">#REF!</definedName>
    <definedName name="___ddd6" localSheetId="4">#REF!</definedName>
    <definedName name="___ddd6" localSheetId="5">#REF!</definedName>
    <definedName name="___ddd6" localSheetId="6">#REF!</definedName>
    <definedName name="___ddd6" localSheetId="7">#REF!</definedName>
    <definedName name="___ddd6">#REF!</definedName>
    <definedName name="___ddd7">[1]Sheet2!$A$839:$A$864</definedName>
    <definedName name="___ddd8" localSheetId="1">#REF!</definedName>
    <definedName name="___ddd8" localSheetId="2">#REF!</definedName>
    <definedName name="___ddd8" localSheetId="4">#REF!</definedName>
    <definedName name="___ddd8" localSheetId="5">#REF!</definedName>
    <definedName name="___ddd8" localSheetId="6">#REF!</definedName>
    <definedName name="___ddd8" localSheetId="7">#REF!</definedName>
    <definedName name="___ddd8">#REF!</definedName>
    <definedName name="___ddd9" localSheetId="1">#REF!</definedName>
    <definedName name="___ddd9" localSheetId="2">#REF!</definedName>
    <definedName name="___ddd9" localSheetId="4">#REF!</definedName>
    <definedName name="___ddd9" localSheetId="5">#REF!</definedName>
    <definedName name="___ddd9" localSheetId="6">#REF!</definedName>
    <definedName name="___ddd9" localSheetId="7">#REF!</definedName>
    <definedName name="___ddd9">#REF!</definedName>
    <definedName name="___end001" localSheetId="1">#REF!</definedName>
    <definedName name="___end001" localSheetId="2">#REF!</definedName>
    <definedName name="___end001" localSheetId="4">#REF!</definedName>
    <definedName name="___end001" localSheetId="5">#REF!</definedName>
    <definedName name="___end001" localSheetId="6">#REF!</definedName>
    <definedName name="___end001" localSheetId="7">#REF!</definedName>
    <definedName name="___end001">#REF!</definedName>
    <definedName name="__ddd1" localSheetId="1">#REF!</definedName>
    <definedName name="__ddd1" localSheetId="2">#REF!</definedName>
    <definedName name="__ddd1" localSheetId="4">#REF!</definedName>
    <definedName name="__ddd1" localSheetId="5">#REF!</definedName>
    <definedName name="__ddd1" localSheetId="6">#REF!</definedName>
    <definedName name="__ddd1" localSheetId="7">#REF!</definedName>
    <definedName name="__ddd1">#REF!</definedName>
    <definedName name="__ddd10" localSheetId="1">#REF!</definedName>
    <definedName name="__ddd10" localSheetId="2">#REF!</definedName>
    <definedName name="__ddd10" localSheetId="4">#REF!</definedName>
    <definedName name="__ddd10" localSheetId="5">#REF!</definedName>
    <definedName name="__ddd10" localSheetId="6">#REF!</definedName>
    <definedName name="__ddd10" localSheetId="7">#REF!</definedName>
    <definedName name="__ddd10">#REF!</definedName>
    <definedName name="__ddd11" localSheetId="1">#REF!</definedName>
    <definedName name="__ddd11" localSheetId="2">#REF!</definedName>
    <definedName name="__ddd11" localSheetId="4">#REF!</definedName>
    <definedName name="__ddd11" localSheetId="5">#REF!</definedName>
    <definedName name="__ddd11" localSheetId="6">#REF!</definedName>
    <definedName name="__ddd11" localSheetId="7">#REF!</definedName>
    <definedName name="__ddd11">#REF!</definedName>
    <definedName name="__ddd12" localSheetId="1">#REF!</definedName>
    <definedName name="__ddd12" localSheetId="2">#REF!</definedName>
    <definedName name="__ddd12" localSheetId="4">#REF!</definedName>
    <definedName name="__ddd12" localSheetId="5">#REF!</definedName>
    <definedName name="__ddd12" localSheetId="6">#REF!</definedName>
    <definedName name="__ddd12" localSheetId="7">#REF!</definedName>
    <definedName name="__ddd12">#REF!</definedName>
    <definedName name="__ddd15" localSheetId="1">#REF!</definedName>
    <definedName name="__ddd15" localSheetId="2">#REF!</definedName>
    <definedName name="__ddd15" localSheetId="4">#REF!</definedName>
    <definedName name="__ddd15" localSheetId="5">#REF!</definedName>
    <definedName name="__ddd15" localSheetId="6">#REF!</definedName>
    <definedName name="__ddd15" localSheetId="7">#REF!</definedName>
    <definedName name="__ddd15">#REF!</definedName>
    <definedName name="__ddd2" localSheetId="1">#REF!</definedName>
    <definedName name="__ddd2" localSheetId="2">#REF!</definedName>
    <definedName name="__ddd2" localSheetId="4">#REF!</definedName>
    <definedName name="__ddd2" localSheetId="5">#REF!</definedName>
    <definedName name="__ddd2" localSheetId="6">#REF!</definedName>
    <definedName name="__ddd2" localSheetId="7">#REF!</definedName>
    <definedName name="__ddd2">#REF!</definedName>
    <definedName name="__ddd22" localSheetId="1">#REF!</definedName>
    <definedName name="__ddd22" localSheetId="2">#REF!</definedName>
    <definedName name="__ddd22" localSheetId="4">#REF!</definedName>
    <definedName name="__ddd22" localSheetId="5">#REF!</definedName>
    <definedName name="__ddd22" localSheetId="6">#REF!</definedName>
    <definedName name="__ddd22" localSheetId="7">#REF!</definedName>
    <definedName name="__ddd22">#REF!</definedName>
    <definedName name="__ddd23" localSheetId="1">#REF!</definedName>
    <definedName name="__ddd23" localSheetId="2">#REF!</definedName>
    <definedName name="__ddd23" localSheetId="4">#REF!</definedName>
    <definedName name="__ddd23" localSheetId="5">#REF!</definedName>
    <definedName name="__ddd23" localSheetId="6">#REF!</definedName>
    <definedName name="__ddd23" localSheetId="7">#REF!</definedName>
    <definedName name="__ddd23">#REF!</definedName>
    <definedName name="__ddd3" localSheetId="1">#REF!</definedName>
    <definedName name="__ddd3" localSheetId="2">#REF!</definedName>
    <definedName name="__ddd3" localSheetId="4">#REF!</definedName>
    <definedName name="__ddd3" localSheetId="5">#REF!</definedName>
    <definedName name="__ddd3" localSheetId="6">#REF!</definedName>
    <definedName name="__ddd3" localSheetId="7">#REF!</definedName>
    <definedName name="__ddd3">#REF!</definedName>
    <definedName name="__ddd4" localSheetId="5">[2]Sheet2!$A$823:$A$826</definedName>
    <definedName name="__ddd4">[2]Sheet2!$A$823:$A$826</definedName>
    <definedName name="__ddd5" localSheetId="1">#REF!</definedName>
    <definedName name="__ddd5" localSheetId="2">#REF!</definedName>
    <definedName name="__ddd5" localSheetId="4">#REF!</definedName>
    <definedName name="__ddd5" localSheetId="5">#REF!</definedName>
    <definedName name="__ddd5" localSheetId="6">#REF!</definedName>
    <definedName name="__ddd5" localSheetId="7">#REF!</definedName>
    <definedName name="__ddd5">#REF!</definedName>
    <definedName name="__ddd6" localSheetId="1">#REF!</definedName>
    <definedName name="__ddd6" localSheetId="2">#REF!</definedName>
    <definedName name="__ddd6" localSheetId="4">#REF!</definedName>
    <definedName name="__ddd6" localSheetId="5">#REF!</definedName>
    <definedName name="__ddd6" localSheetId="6">#REF!</definedName>
    <definedName name="__ddd6" localSheetId="7">#REF!</definedName>
    <definedName name="__ddd6">#REF!</definedName>
    <definedName name="__ddd7">[1]Sheet2!$A$839:$A$864</definedName>
    <definedName name="__ddd8" localSheetId="1">#REF!</definedName>
    <definedName name="__ddd8" localSheetId="2">#REF!</definedName>
    <definedName name="__ddd8" localSheetId="4">#REF!</definedName>
    <definedName name="__ddd8" localSheetId="5">#REF!</definedName>
    <definedName name="__ddd8" localSheetId="6">#REF!</definedName>
    <definedName name="__ddd8" localSheetId="7">#REF!</definedName>
    <definedName name="__ddd8">#REF!</definedName>
    <definedName name="__ddd9" localSheetId="1">#REF!</definedName>
    <definedName name="__ddd9" localSheetId="2">#REF!</definedName>
    <definedName name="__ddd9" localSheetId="4">#REF!</definedName>
    <definedName name="__ddd9" localSheetId="5">#REF!</definedName>
    <definedName name="__ddd9" localSheetId="6">#REF!</definedName>
    <definedName name="__ddd9" localSheetId="7">#REF!</definedName>
    <definedName name="__ddd9">#REF!</definedName>
    <definedName name="__end001" localSheetId="1">#REF!</definedName>
    <definedName name="__end001" localSheetId="2">#REF!</definedName>
    <definedName name="__end001" localSheetId="4">#REF!</definedName>
    <definedName name="__end001" localSheetId="5">#REF!</definedName>
    <definedName name="__end001" localSheetId="6">#REF!</definedName>
    <definedName name="__end001" localSheetId="7">#REF!</definedName>
    <definedName name="__end001">#REF!</definedName>
    <definedName name="_15525" localSheetId="1">#REF!</definedName>
    <definedName name="_15525" localSheetId="2">#REF!</definedName>
    <definedName name="_15525" localSheetId="4">#REF!</definedName>
    <definedName name="_15525" localSheetId="5">#REF!</definedName>
    <definedName name="_15525" localSheetId="6">#REF!</definedName>
    <definedName name="_15525" localSheetId="7">#REF!</definedName>
    <definedName name="_15525">#REF!</definedName>
    <definedName name="_AAA1" localSheetId="1">'[3]อบรม ไม่ใช้'!#REF!</definedName>
    <definedName name="_AAA1" localSheetId="2">'[3]อบรม ไม่ใช้'!#REF!</definedName>
    <definedName name="_AAA1" localSheetId="4">'[3]อบรม ไม่ใช้'!#REF!</definedName>
    <definedName name="_AAA1" localSheetId="5">'[3]อบรม ไม่ใช้'!#REF!</definedName>
    <definedName name="_AAA1" localSheetId="6">'[3]อบรม ไม่ใช้'!#REF!</definedName>
    <definedName name="_AAA1" localSheetId="7">'[3]อบรม ไม่ใช้'!#REF!</definedName>
    <definedName name="_AAA1">'[3]อบรม ไม่ใช้'!#REF!</definedName>
    <definedName name="_ddd1" localSheetId="1">#REF!</definedName>
    <definedName name="_ddd1" localSheetId="2">#REF!</definedName>
    <definedName name="_ddd1" localSheetId="4">#REF!</definedName>
    <definedName name="_ddd1" localSheetId="5">#REF!</definedName>
    <definedName name="_ddd1" localSheetId="6">#REF!</definedName>
    <definedName name="_ddd1" localSheetId="7">#REF!</definedName>
    <definedName name="_ddd1">#REF!</definedName>
    <definedName name="_ddd10" localSheetId="1">#REF!</definedName>
    <definedName name="_ddd10" localSheetId="2">#REF!</definedName>
    <definedName name="_ddd10" localSheetId="4">#REF!</definedName>
    <definedName name="_ddd10" localSheetId="5">#REF!</definedName>
    <definedName name="_ddd10" localSheetId="6">#REF!</definedName>
    <definedName name="_ddd10" localSheetId="7">#REF!</definedName>
    <definedName name="_ddd10">#REF!</definedName>
    <definedName name="_ddd11" localSheetId="1">#REF!</definedName>
    <definedName name="_ddd11" localSheetId="2">#REF!</definedName>
    <definedName name="_ddd11" localSheetId="4">#REF!</definedName>
    <definedName name="_ddd11" localSheetId="5">#REF!</definedName>
    <definedName name="_ddd11" localSheetId="6">#REF!</definedName>
    <definedName name="_ddd11" localSheetId="7">#REF!</definedName>
    <definedName name="_ddd11">#REF!</definedName>
    <definedName name="_ddd12" localSheetId="1">#REF!</definedName>
    <definedName name="_ddd12" localSheetId="2">#REF!</definedName>
    <definedName name="_ddd12" localSheetId="4">#REF!</definedName>
    <definedName name="_ddd12" localSheetId="5">#REF!</definedName>
    <definedName name="_ddd12" localSheetId="6">#REF!</definedName>
    <definedName name="_ddd12" localSheetId="7">#REF!</definedName>
    <definedName name="_ddd12">#REF!</definedName>
    <definedName name="_ddd15" localSheetId="1">#REF!</definedName>
    <definedName name="_ddd15" localSheetId="2">#REF!</definedName>
    <definedName name="_ddd15" localSheetId="4">#REF!</definedName>
    <definedName name="_ddd15" localSheetId="5">#REF!</definedName>
    <definedName name="_ddd15" localSheetId="6">#REF!</definedName>
    <definedName name="_ddd15" localSheetId="7">#REF!</definedName>
    <definedName name="_ddd15">#REF!</definedName>
    <definedName name="_ddd2" localSheetId="1">#REF!</definedName>
    <definedName name="_ddd2" localSheetId="2">#REF!</definedName>
    <definedName name="_ddd2" localSheetId="4">#REF!</definedName>
    <definedName name="_ddd2" localSheetId="5">#REF!</definedName>
    <definedName name="_ddd2" localSheetId="6">#REF!</definedName>
    <definedName name="_ddd2" localSheetId="7">#REF!</definedName>
    <definedName name="_ddd2">#REF!</definedName>
    <definedName name="_ddd22" localSheetId="1">#REF!</definedName>
    <definedName name="_ddd22" localSheetId="2">#REF!</definedName>
    <definedName name="_ddd22" localSheetId="4">#REF!</definedName>
    <definedName name="_ddd22" localSheetId="5">#REF!</definedName>
    <definedName name="_ddd22" localSheetId="6">#REF!</definedName>
    <definedName name="_ddd22" localSheetId="7">#REF!</definedName>
    <definedName name="_ddd22">#REF!</definedName>
    <definedName name="_ddd23" localSheetId="1">#REF!</definedName>
    <definedName name="_ddd23" localSheetId="2">#REF!</definedName>
    <definedName name="_ddd23" localSheetId="4">#REF!</definedName>
    <definedName name="_ddd23" localSheetId="5">#REF!</definedName>
    <definedName name="_ddd23" localSheetId="6">#REF!</definedName>
    <definedName name="_ddd23" localSheetId="7">#REF!</definedName>
    <definedName name="_ddd23">#REF!</definedName>
    <definedName name="_ddd3" localSheetId="1">#REF!</definedName>
    <definedName name="_ddd3" localSheetId="2">#REF!</definedName>
    <definedName name="_ddd3" localSheetId="4">#REF!</definedName>
    <definedName name="_ddd3" localSheetId="5">#REF!</definedName>
    <definedName name="_ddd3" localSheetId="6">#REF!</definedName>
    <definedName name="_ddd3" localSheetId="7">#REF!</definedName>
    <definedName name="_ddd3">#REF!</definedName>
    <definedName name="_ddd4" localSheetId="5">[4]Sheet2!$A$823:$A$826</definedName>
    <definedName name="_ddd4">[4]Sheet2!$A$823:$A$826</definedName>
    <definedName name="_ddd5" localSheetId="1">#REF!</definedName>
    <definedName name="_ddd5" localSheetId="2">#REF!</definedName>
    <definedName name="_ddd5" localSheetId="4">#REF!</definedName>
    <definedName name="_ddd5" localSheetId="5">#REF!</definedName>
    <definedName name="_ddd5" localSheetId="6">#REF!</definedName>
    <definedName name="_ddd5" localSheetId="7">#REF!</definedName>
    <definedName name="_ddd5">#REF!</definedName>
    <definedName name="_ddd6" localSheetId="1">#REF!</definedName>
    <definedName name="_ddd6" localSheetId="2">#REF!</definedName>
    <definedName name="_ddd6" localSheetId="4">#REF!</definedName>
    <definedName name="_ddd6" localSheetId="5">#REF!</definedName>
    <definedName name="_ddd6" localSheetId="6">#REF!</definedName>
    <definedName name="_ddd6" localSheetId="7">#REF!</definedName>
    <definedName name="_ddd6">#REF!</definedName>
    <definedName name="_ddd7" localSheetId="5">[5]Sheet2!$A$839:$A$864</definedName>
    <definedName name="_ddd7">[5]Sheet2!$A$839:$A$864</definedName>
    <definedName name="_ddd8" localSheetId="1">#REF!</definedName>
    <definedName name="_ddd8" localSheetId="2">#REF!</definedName>
    <definedName name="_ddd8" localSheetId="4">#REF!</definedName>
    <definedName name="_ddd8" localSheetId="5">#REF!</definedName>
    <definedName name="_ddd8" localSheetId="6">#REF!</definedName>
    <definedName name="_ddd8" localSheetId="7">#REF!</definedName>
    <definedName name="_ddd8">#REF!</definedName>
    <definedName name="_ddd9" localSheetId="1">#REF!</definedName>
    <definedName name="_ddd9" localSheetId="2">#REF!</definedName>
    <definedName name="_ddd9" localSheetId="4">#REF!</definedName>
    <definedName name="_ddd9" localSheetId="5">#REF!</definedName>
    <definedName name="_ddd9" localSheetId="6">#REF!</definedName>
    <definedName name="_ddd9" localSheetId="7">#REF!</definedName>
    <definedName name="_ddd9">#REF!</definedName>
    <definedName name="_end001" localSheetId="1">#REF!</definedName>
    <definedName name="_end001" localSheetId="2">#REF!</definedName>
    <definedName name="_end001" localSheetId="4">#REF!</definedName>
    <definedName name="_end001" localSheetId="5">#REF!</definedName>
    <definedName name="_end001" localSheetId="6">#REF!</definedName>
    <definedName name="_end001" localSheetId="7">#REF!</definedName>
    <definedName name="_end001">#REF!</definedName>
    <definedName name="_end01" localSheetId="1">#REF!</definedName>
    <definedName name="_end01" localSheetId="2">#REF!</definedName>
    <definedName name="_end01" localSheetId="4">#REF!</definedName>
    <definedName name="_end01" localSheetId="5">#REF!</definedName>
    <definedName name="_end01" localSheetId="6">#REF!</definedName>
    <definedName name="_end01" localSheetId="7">#REF!</definedName>
    <definedName name="_end01">#REF!</definedName>
    <definedName name="AAA" localSheetId="1">#REF!</definedName>
    <definedName name="AAA" localSheetId="2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>#REF!</definedName>
    <definedName name="AAA_10" localSheetId="1">#REF!</definedName>
    <definedName name="AAA_10" localSheetId="2">#REF!</definedName>
    <definedName name="AAA_10" localSheetId="4">#REF!</definedName>
    <definedName name="AAA_10" localSheetId="5">#REF!</definedName>
    <definedName name="AAA_10" localSheetId="6">#REF!</definedName>
    <definedName name="AAA_10" localSheetId="7">#REF!</definedName>
    <definedName name="AAA_10">#REF!</definedName>
    <definedName name="AAA_11" localSheetId="1">#REF!</definedName>
    <definedName name="AAA_11" localSheetId="2">#REF!</definedName>
    <definedName name="AAA_11" localSheetId="4">#REF!</definedName>
    <definedName name="AAA_11" localSheetId="5">#REF!</definedName>
    <definedName name="AAA_11" localSheetId="6">#REF!</definedName>
    <definedName name="AAA_11" localSheetId="7">#REF!</definedName>
    <definedName name="AAA_11">#REF!</definedName>
    <definedName name="AAA_12" localSheetId="1">#REF!</definedName>
    <definedName name="AAA_12" localSheetId="2">#REF!</definedName>
    <definedName name="AAA_12" localSheetId="4">#REF!</definedName>
    <definedName name="AAA_12" localSheetId="5">#REF!</definedName>
    <definedName name="AAA_12" localSheetId="6">#REF!</definedName>
    <definedName name="AAA_12" localSheetId="7">#REF!</definedName>
    <definedName name="AAA_12">#REF!</definedName>
    <definedName name="AAA_13" localSheetId="1">#REF!</definedName>
    <definedName name="AAA_13" localSheetId="2">#REF!</definedName>
    <definedName name="AAA_13" localSheetId="4">#REF!</definedName>
    <definedName name="AAA_13" localSheetId="5">#REF!</definedName>
    <definedName name="AAA_13" localSheetId="6">#REF!</definedName>
    <definedName name="AAA_13" localSheetId="7">#REF!</definedName>
    <definedName name="AAA_13">#REF!</definedName>
    <definedName name="AAA_14" localSheetId="1">#REF!</definedName>
    <definedName name="AAA_14" localSheetId="2">#REF!</definedName>
    <definedName name="AAA_14" localSheetId="4">#REF!</definedName>
    <definedName name="AAA_14" localSheetId="5">#REF!</definedName>
    <definedName name="AAA_14" localSheetId="6">#REF!</definedName>
    <definedName name="AAA_14" localSheetId="7">#REF!</definedName>
    <definedName name="AAA_14">#REF!</definedName>
    <definedName name="AAA_15" localSheetId="1">#REF!</definedName>
    <definedName name="AAA_15" localSheetId="2">#REF!</definedName>
    <definedName name="AAA_15" localSheetId="4">#REF!</definedName>
    <definedName name="AAA_15" localSheetId="5">#REF!</definedName>
    <definedName name="AAA_15" localSheetId="6">#REF!</definedName>
    <definedName name="AAA_15" localSheetId="7">#REF!</definedName>
    <definedName name="AAA_15">#REF!</definedName>
    <definedName name="AAA_16" localSheetId="1">#REF!</definedName>
    <definedName name="AAA_16" localSheetId="2">#REF!</definedName>
    <definedName name="AAA_16" localSheetId="4">#REF!</definedName>
    <definedName name="AAA_16" localSheetId="5">#REF!</definedName>
    <definedName name="AAA_16" localSheetId="6">#REF!</definedName>
    <definedName name="AAA_16" localSheetId="7">#REF!</definedName>
    <definedName name="AAA_16">#REF!</definedName>
    <definedName name="AAA_2" localSheetId="1">#REF!</definedName>
    <definedName name="AAA_2" localSheetId="2">#REF!</definedName>
    <definedName name="AAA_2" localSheetId="4">#REF!</definedName>
    <definedName name="AAA_2" localSheetId="5">#REF!</definedName>
    <definedName name="AAA_2" localSheetId="6">#REF!</definedName>
    <definedName name="AAA_2" localSheetId="7">#REF!</definedName>
    <definedName name="AAA_2">#REF!</definedName>
    <definedName name="AAA_21" localSheetId="1">#REF!</definedName>
    <definedName name="AAA_21" localSheetId="2">#REF!</definedName>
    <definedName name="AAA_21" localSheetId="4">#REF!</definedName>
    <definedName name="AAA_21" localSheetId="5">#REF!</definedName>
    <definedName name="AAA_21" localSheetId="6">#REF!</definedName>
    <definedName name="AAA_21" localSheetId="7">#REF!</definedName>
    <definedName name="AAA_21">#REF!</definedName>
    <definedName name="AAA_3" localSheetId="1">#REF!</definedName>
    <definedName name="AAA_3" localSheetId="2">#REF!</definedName>
    <definedName name="AAA_3" localSheetId="4">#REF!</definedName>
    <definedName name="AAA_3" localSheetId="5">#REF!</definedName>
    <definedName name="AAA_3" localSheetId="6">#REF!</definedName>
    <definedName name="AAA_3" localSheetId="7">#REF!</definedName>
    <definedName name="AAA_3">#REF!</definedName>
    <definedName name="AAA_5" localSheetId="1">#REF!</definedName>
    <definedName name="AAA_5" localSheetId="2">#REF!</definedName>
    <definedName name="AAA_5" localSheetId="4">#REF!</definedName>
    <definedName name="AAA_5" localSheetId="5">#REF!</definedName>
    <definedName name="AAA_5" localSheetId="6">#REF!</definedName>
    <definedName name="AAA_5" localSheetId="7">#REF!</definedName>
    <definedName name="AAA_5">#REF!</definedName>
    <definedName name="AAA_6" localSheetId="1">#REF!</definedName>
    <definedName name="AAA_6" localSheetId="2">#REF!</definedName>
    <definedName name="AAA_6" localSheetId="4">#REF!</definedName>
    <definedName name="AAA_6" localSheetId="5">#REF!</definedName>
    <definedName name="AAA_6" localSheetId="6">#REF!</definedName>
    <definedName name="AAA_6" localSheetId="7">#REF!</definedName>
    <definedName name="AAA_6">#REF!</definedName>
    <definedName name="AAA_7" localSheetId="1">#REF!</definedName>
    <definedName name="AAA_7" localSheetId="2">#REF!</definedName>
    <definedName name="AAA_7" localSheetId="4">#REF!</definedName>
    <definedName name="AAA_7" localSheetId="5">#REF!</definedName>
    <definedName name="AAA_7" localSheetId="6">#REF!</definedName>
    <definedName name="AAA_7" localSheetId="7">#REF!</definedName>
    <definedName name="AAA_7">#REF!</definedName>
    <definedName name="AAA_8" localSheetId="1">#REF!</definedName>
    <definedName name="AAA_8" localSheetId="2">#REF!</definedName>
    <definedName name="AAA_8" localSheetId="4">#REF!</definedName>
    <definedName name="AAA_8" localSheetId="5">#REF!</definedName>
    <definedName name="AAA_8" localSheetId="6">#REF!</definedName>
    <definedName name="AAA_8" localSheetId="7">#REF!</definedName>
    <definedName name="AAA_8">#REF!</definedName>
    <definedName name="AAA_9" localSheetId="1">#REF!</definedName>
    <definedName name="AAA_9" localSheetId="2">#REF!</definedName>
    <definedName name="AAA_9" localSheetId="4">#REF!</definedName>
    <definedName name="AAA_9" localSheetId="5">#REF!</definedName>
    <definedName name="AAA_9" localSheetId="6">#REF!</definedName>
    <definedName name="AAA_9" localSheetId="7">#REF!</definedName>
    <definedName name="AAA_9">#REF!</definedName>
    <definedName name="AAA0" localSheetId="1">#REF!</definedName>
    <definedName name="AAA0" localSheetId="2">#REF!</definedName>
    <definedName name="AAA0" localSheetId="4">#REF!</definedName>
    <definedName name="AAA0" localSheetId="5">#REF!</definedName>
    <definedName name="AAA0" localSheetId="6">#REF!</definedName>
    <definedName name="AAA0" localSheetId="7">#REF!</definedName>
    <definedName name="AAA0">#REF!</definedName>
    <definedName name="AAA00" localSheetId="1">#REF!</definedName>
    <definedName name="AAA00" localSheetId="2">#REF!</definedName>
    <definedName name="AAA00" localSheetId="4">#REF!</definedName>
    <definedName name="AAA00" localSheetId="5">#REF!</definedName>
    <definedName name="AAA00" localSheetId="6">#REF!</definedName>
    <definedName name="AAA00" localSheetId="7">#REF!</definedName>
    <definedName name="AAA00">#REF!</definedName>
    <definedName name="AAA00_16" localSheetId="1">#REF!</definedName>
    <definedName name="AAA00_16" localSheetId="2">#REF!</definedName>
    <definedName name="AAA00_16" localSheetId="4">#REF!</definedName>
    <definedName name="AAA00_16" localSheetId="5">#REF!</definedName>
    <definedName name="AAA00_16" localSheetId="6">#REF!</definedName>
    <definedName name="AAA00_16" localSheetId="7">#REF!</definedName>
    <definedName name="AAA00_16">#REF!</definedName>
    <definedName name="AAA00_3" localSheetId="1">#REF!</definedName>
    <definedName name="AAA00_3" localSheetId="2">#REF!</definedName>
    <definedName name="AAA00_3" localSheetId="4">#REF!</definedName>
    <definedName name="AAA00_3" localSheetId="5">#REF!</definedName>
    <definedName name="AAA00_3" localSheetId="6">#REF!</definedName>
    <definedName name="AAA00_3" localSheetId="7">#REF!</definedName>
    <definedName name="AAA00_3">#REF!</definedName>
    <definedName name="AAA000" localSheetId="1">#REF!</definedName>
    <definedName name="AAA000" localSheetId="2">#REF!</definedName>
    <definedName name="AAA000" localSheetId="4">#REF!</definedName>
    <definedName name="AAA000" localSheetId="5">#REF!</definedName>
    <definedName name="AAA000" localSheetId="6">#REF!</definedName>
    <definedName name="AAA000" localSheetId="7">#REF!</definedName>
    <definedName name="AAA000">#REF!</definedName>
    <definedName name="cccc" localSheetId="1">#REF!</definedName>
    <definedName name="cccc" localSheetId="2">#REF!</definedName>
    <definedName name="cccc" localSheetId="4">#REF!</definedName>
    <definedName name="cccc" localSheetId="5">#REF!</definedName>
    <definedName name="cccc" localSheetId="6">#REF!</definedName>
    <definedName name="cccc" localSheetId="7">#REF!</definedName>
    <definedName name="cccc">#REF!</definedName>
    <definedName name="ddd1_16" localSheetId="1">#REF!</definedName>
    <definedName name="ddd1_16" localSheetId="2">#REF!</definedName>
    <definedName name="ddd1_16" localSheetId="4">#REF!</definedName>
    <definedName name="ddd1_16" localSheetId="5">#REF!</definedName>
    <definedName name="ddd1_16" localSheetId="6">#REF!</definedName>
    <definedName name="ddd1_16" localSheetId="7">#REF!</definedName>
    <definedName name="ddd1_16">#REF!</definedName>
    <definedName name="ddd1_3" localSheetId="1">#REF!</definedName>
    <definedName name="ddd1_3" localSheetId="2">#REF!</definedName>
    <definedName name="ddd1_3" localSheetId="4">#REF!</definedName>
    <definedName name="ddd1_3" localSheetId="5">#REF!</definedName>
    <definedName name="ddd1_3" localSheetId="6">#REF!</definedName>
    <definedName name="ddd1_3" localSheetId="7">#REF!</definedName>
    <definedName name="ddd1_3">#REF!</definedName>
    <definedName name="ddd10_16" localSheetId="1">#REF!</definedName>
    <definedName name="ddd10_16" localSheetId="2">#REF!</definedName>
    <definedName name="ddd10_16" localSheetId="4">#REF!</definedName>
    <definedName name="ddd10_16" localSheetId="5">#REF!</definedName>
    <definedName name="ddd10_16" localSheetId="6">#REF!</definedName>
    <definedName name="ddd10_16" localSheetId="7">#REF!</definedName>
    <definedName name="ddd10_16">#REF!</definedName>
    <definedName name="ddd10_3" localSheetId="1">#REF!</definedName>
    <definedName name="ddd10_3" localSheetId="2">#REF!</definedName>
    <definedName name="ddd10_3" localSheetId="4">#REF!</definedName>
    <definedName name="ddd10_3" localSheetId="5">#REF!</definedName>
    <definedName name="ddd10_3" localSheetId="6">#REF!</definedName>
    <definedName name="ddd10_3" localSheetId="7">#REF!</definedName>
    <definedName name="ddd10_3">#REF!</definedName>
    <definedName name="ddd11_16" localSheetId="1">#REF!</definedName>
    <definedName name="ddd11_16" localSheetId="2">#REF!</definedName>
    <definedName name="ddd11_16" localSheetId="4">#REF!</definedName>
    <definedName name="ddd11_16" localSheetId="5">#REF!</definedName>
    <definedName name="ddd11_16" localSheetId="6">#REF!</definedName>
    <definedName name="ddd11_16" localSheetId="7">#REF!</definedName>
    <definedName name="ddd11_16">#REF!</definedName>
    <definedName name="ddd11_3" localSheetId="1">#REF!</definedName>
    <definedName name="ddd11_3" localSheetId="2">#REF!</definedName>
    <definedName name="ddd11_3" localSheetId="4">#REF!</definedName>
    <definedName name="ddd11_3" localSheetId="5">#REF!</definedName>
    <definedName name="ddd11_3" localSheetId="6">#REF!</definedName>
    <definedName name="ddd11_3" localSheetId="7">#REF!</definedName>
    <definedName name="ddd11_3">#REF!</definedName>
    <definedName name="ddd12_16" localSheetId="1">#REF!</definedName>
    <definedName name="ddd12_16" localSheetId="2">#REF!</definedName>
    <definedName name="ddd12_16" localSheetId="4">#REF!</definedName>
    <definedName name="ddd12_16" localSheetId="5">#REF!</definedName>
    <definedName name="ddd12_16" localSheetId="6">#REF!</definedName>
    <definedName name="ddd12_16" localSheetId="7">#REF!</definedName>
    <definedName name="ddd12_16">#REF!</definedName>
    <definedName name="ddd12_3" localSheetId="1">#REF!</definedName>
    <definedName name="ddd12_3" localSheetId="2">#REF!</definedName>
    <definedName name="ddd12_3" localSheetId="4">#REF!</definedName>
    <definedName name="ddd12_3" localSheetId="5">#REF!</definedName>
    <definedName name="ddd12_3" localSheetId="6">#REF!</definedName>
    <definedName name="ddd12_3" localSheetId="7">#REF!</definedName>
    <definedName name="ddd12_3">#REF!</definedName>
    <definedName name="ddd15_16" localSheetId="1">#REF!</definedName>
    <definedName name="ddd15_16" localSheetId="2">#REF!</definedName>
    <definedName name="ddd15_16" localSheetId="4">#REF!</definedName>
    <definedName name="ddd15_16" localSheetId="5">#REF!</definedName>
    <definedName name="ddd15_16" localSheetId="6">#REF!</definedName>
    <definedName name="ddd15_16" localSheetId="7">#REF!</definedName>
    <definedName name="ddd15_16">#REF!</definedName>
    <definedName name="ddd15_3" localSheetId="1">#REF!</definedName>
    <definedName name="ddd15_3" localSheetId="2">#REF!</definedName>
    <definedName name="ddd15_3" localSheetId="4">#REF!</definedName>
    <definedName name="ddd15_3" localSheetId="5">#REF!</definedName>
    <definedName name="ddd15_3" localSheetId="6">#REF!</definedName>
    <definedName name="ddd15_3" localSheetId="7">#REF!</definedName>
    <definedName name="ddd15_3">#REF!</definedName>
    <definedName name="ddd2_16" localSheetId="1">#REF!</definedName>
    <definedName name="ddd2_16" localSheetId="2">#REF!</definedName>
    <definedName name="ddd2_16" localSheetId="4">#REF!</definedName>
    <definedName name="ddd2_16" localSheetId="5">#REF!</definedName>
    <definedName name="ddd2_16" localSheetId="6">#REF!</definedName>
    <definedName name="ddd2_16" localSheetId="7">#REF!</definedName>
    <definedName name="ddd2_16">#REF!</definedName>
    <definedName name="ddd2_3" localSheetId="1">#REF!</definedName>
    <definedName name="ddd2_3" localSheetId="2">#REF!</definedName>
    <definedName name="ddd2_3" localSheetId="4">#REF!</definedName>
    <definedName name="ddd2_3" localSheetId="5">#REF!</definedName>
    <definedName name="ddd2_3" localSheetId="6">#REF!</definedName>
    <definedName name="ddd2_3" localSheetId="7">#REF!</definedName>
    <definedName name="ddd2_3">#REF!</definedName>
    <definedName name="ddd22_16" localSheetId="1">#REF!</definedName>
    <definedName name="ddd22_16" localSheetId="2">#REF!</definedName>
    <definedName name="ddd22_16" localSheetId="4">#REF!</definedName>
    <definedName name="ddd22_16" localSheetId="5">#REF!</definedName>
    <definedName name="ddd22_16" localSheetId="6">#REF!</definedName>
    <definedName name="ddd22_16" localSheetId="7">#REF!</definedName>
    <definedName name="ddd22_16">#REF!</definedName>
    <definedName name="ddd22_3" localSheetId="1">#REF!</definedName>
    <definedName name="ddd22_3" localSheetId="2">#REF!</definedName>
    <definedName name="ddd22_3" localSheetId="4">#REF!</definedName>
    <definedName name="ddd22_3" localSheetId="5">#REF!</definedName>
    <definedName name="ddd22_3" localSheetId="6">#REF!</definedName>
    <definedName name="ddd22_3" localSheetId="7">#REF!</definedName>
    <definedName name="ddd22_3">#REF!</definedName>
    <definedName name="ddd23_16" localSheetId="1">#REF!</definedName>
    <definedName name="ddd23_16" localSheetId="2">#REF!</definedName>
    <definedName name="ddd23_16" localSheetId="4">#REF!</definedName>
    <definedName name="ddd23_16" localSheetId="5">#REF!</definedName>
    <definedName name="ddd23_16" localSheetId="6">#REF!</definedName>
    <definedName name="ddd23_16" localSheetId="7">#REF!</definedName>
    <definedName name="ddd23_16">#REF!</definedName>
    <definedName name="ddd23_3" localSheetId="1">#REF!</definedName>
    <definedName name="ddd23_3" localSheetId="2">#REF!</definedName>
    <definedName name="ddd23_3" localSheetId="4">#REF!</definedName>
    <definedName name="ddd23_3" localSheetId="5">#REF!</definedName>
    <definedName name="ddd23_3" localSheetId="6">#REF!</definedName>
    <definedName name="ddd23_3" localSheetId="7">#REF!</definedName>
    <definedName name="ddd23_3">#REF!</definedName>
    <definedName name="ddd3_16" localSheetId="1">#REF!</definedName>
    <definedName name="ddd3_16" localSheetId="2">#REF!</definedName>
    <definedName name="ddd3_16" localSheetId="4">#REF!</definedName>
    <definedName name="ddd3_16" localSheetId="5">#REF!</definedName>
    <definedName name="ddd3_16" localSheetId="6">#REF!</definedName>
    <definedName name="ddd3_16" localSheetId="7">#REF!</definedName>
    <definedName name="ddd3_16">#REF!</definedName>
    <definedName name="ddd3_3" localSheetId="1">#REF!</definedName>
    <definedName name="ddd3_3" localSheetId="2">#REF!</definedName>
    <definedName name="ddd3_3" localSheetId="4">#REF!</definedName>
    <definedName name="ddd3_3" localSheetId="5">#REF!</definedName>
    <definedName name="ddd3_3" localSheetId="6">#REF!</definedName>
    <definedName name="ddd3_3" localSheetId="7">#REF!</definedName>
    <definedName name="ddd3_3">#REF!</definedName>
    <definedName name="ddd5_16" localSheetId="1">#REF!</definedName>
    <definedName name="ddd5_16" localSheetId="2">#REF!</definedName>
    <definedName name="ddd5_16" localSheetId="4">#REF!</definedName>
    <definedName name="ddd5_16" localSheetId="5">#REF!</definedName>
    <definedName name="ddd5_16" localSheetId="6">#REF!</definedName>
    <definedName name="ddd5_16" localSheetId="7">#REF!</definedName>
    <definedName name="ddd5_16">#REF!</definedName>
    <definedName name="ddd5_3" localSheetId="1">#REF!</definedName>
    <definedName name="ddd5_3" localSheetId="2">#REF!</definedName>
    <definedName name="ddd5_3" localSheetId="4">#REF!</definedName>
    <definedName name="ddd5_3" localSheetId="5">#REF!</definedName>
    <definedName name="ddd5_3" localSheetId="6">#REF!</definedName>
    <definedName name="ddd5_3" localSheetId="7">#REF!</definedName>
    <definedName name="ddd5_3">#REF!</definedName>
    <definedName name="ddd6_16" localSheetId="1">#REF!</definedName>
    <definedName name="ddd6_16" localSheetId="2">#REF!</definedName>
    <definedName name="ddd6_16" localSheetId="4">#REF!</definedName>
    <definedName name="ddd6_16" localSheetId="5">#REF!</definedName>
    <definedName name="ddd6_16" localSheetId="6">#REF!</definedName>
    <definedName name="ddd6_16" localSheetId="7">#REF!</definedName>
    <definedName name="ddd6_16">#REF!</definedName>
    <definedName name="ddd6_3" localSheetId="1">#REF!</definedName>
    <definedName name="ddd6_3" localSheetId="2">#REF!</definedName>
    <definedName name="ddd6_3" localSheetId="4">#REF!</definedName>
    <definedName name="ddd6_3" localSheetId="5">#REF!</definedName>
    <definedName name="ddd6_3" localSheetId="6">#REF!</definedName>
    <definedName name="ddd6_3" localSheetId="7">#REF!</definedName>
    <definedName name="ddd6_3">#REF!</definedName>
    <definedName name="ddd8_16" localSheetId="1">#REF!</definedName>
    <definedName name="ddd8_16" localSheetId="2">#REF!</definedName>
    <definedName name="ddd8_16" localSheetId="4">#REF!</definedName>
    <definedName name="ddd8_16" localSheetId="5">#REF!</definedName>
    <definedName name="ddd8_16" localSheetId="6">#REF!</definedName>
    <definedName name="ddd8_16" localSheetId="7">#REF!</definedName>
    <definedName name="ddd8_16">#REF!</definedName>
    <definedName name="ddd8_3" localSheetId="1">#REF!</definedName>
    <definedName name="ddd8_3" localSheetId="2">#REF!</definedName>
    <definedName name="ddd8_3" localSheetId="4">#REF!</definedName>
    <definedName name="ddd8_3" localSheetId="5">#REF!</definedName>
    <definedName name="ddd8_3" localSheetId="7">#REF!</definedName>
    <definedName name="ddd8_3">#REF!</definedName>
    <definedName name="ddd9_16" localSheetId="1">#REF!</definedName>
    <definedName name="ddd9_16" localSheetId="2">#REF!</definedName>
    <definedName name="ddd9_16" localSheetId="4">#REF!</definedName>
    <definedName name="ddd9_16" localSheetId="5">#REF!</definedName>
    <definedName name="ddd9_16" localSheetId="7">#REF!</definedName>
    <definedName name="ddd9_16">#REF!</definedName>
    <definedName name="ddd9_3" localSheetId="1">#REF!</definedName>
    <definedName name="ddd9_3" localSheetId="2">#REF!</definedName>
    <definedName name="ddd9_3" localSheetId="4">#REF!</definedName>
    <definedName name="ddd9_3" localSheetId="5">#REF!</definedName>
    <definedName name="ddd9_3" localSheetId="7">#REF!</definedName>
    <definedName name="ddd9_3">#REF!</definedName>
    <definedName name="dddd2" localSheetId="1">#REF!</definedName>
    <definedName name="dddd2" localSheetId="2">#REF!</definedName>
    <definedName name="dddd2" localSheetId="4">#REF!</definedName>
    <definedName name="dddd2" localSheetId="5">#REF!</definedName>
    <definedName name="dddd2" localSheetId="7">#REF!</definedName>
    <definedName name="dddd2">#REF!</definedName>
    <definedName name="dep" localSheetId="1">#REF!</definedName>
    <definedName name="dep" localSheetId="2">#REF!</definedName>
    <definedName name="dep" localSheetId="4">#REF!</definedName>
    <definedName name="dep" localSheetId="5">#REF!</definedName>
    <definedName name="dep" localSheetId="7">#REF!</definedName>
    <definedName name="dep">#REF!</definedName>
    <definedName name="dep_16" localSheetId="1">#REF!</definedName>
    <definedName name="dep_16" localSheetId="2">#REF!</definedName>
    <definedName name="dep_16" localSheetId="4">#REF!</definedName>
    <definedName name="dep_16" localSheetId="5">#REF!</definedName>
    <definedName name="dep_16" localSheetId="7">#REF!</definedName>
    <definedName name="dep_16">#REF!</definedName>
    <definedName name="dep_3" localSheetId="1">#REF!</definedName>
    <definedName name="dep_3" localSheetId="2">#REF!</definedName>
    <definedName name="dep_3" localSheetId="4">#REF!</definedName>
    <definedName name="dep_3" localSheetId="5">#REF!</definedName>
    <definedName name="dep_3" localSheetId="7">#REF!</definedName>
    <definedName name="dep_3">#REF!</definedName>
    <definedName name="drop1" localSheetId="1">#REF!</definedName>
    <definedName name="drop1" localSheetId="2">#REF!</definedName>
    <definedName name="drop1" localSheetId="4">#REF!</definedName>
    <definedName name="drop1" localSheetId="5">#REF!</definedName>
    <definedName name="drop1" localSheetId="7">#REF!</definedName>
    <definedName name="drop1">#REF!</definedName>
    <definedName name="drop1_10" localSheetId="1">#REF!</definedName>
    <definedName name="drop1_10" localSheetId="2">#REF!</definedName>
    <definedName name="drop1_10" localSheetId="4">#REF!</definedName>
    <definedName name="drop1_10" localSheetId="5">#REF!</definedName>
    <definedName name="drop1_10" localSheetId="7">#REF!</definedName>
    <definedName name="drop1_10">#REF!</definedName>
    <definedName name="drop1_11" localSheetId="1">#REF!</definedName>
    <definedName name="drop1_11" localSheetId="2">#REF!</definedName>
    <definedName name="drop1_11" localSheetId="4">#REF!</definedName>
    <definedName name="drop1_11" localSheetId="5">#REF!</definedName>
    <definedName name="drop1_11" localSheetId="7">#REF!</definedName>
    <definedName name="drop1_11">#REF!</definedName>
    <definedName name="drop1_12" localSheetId="1">#REF!</definedName>
    <definedName name="drop1_12" localSheetId="2">#REF!</definedName>
    <definedName name="drop1_12" localSheetId="4">#REF!</definedName>
    <definedName name="drop1_12" localSheetId="5">#REF!</definedName>
    <definedName name="drop1_12" localSheetId="7">#REF!</definedName>
    <definedName name="drop1_12">#REF!</definedName>
    <definedName name="drop1_13" localSheetId="1">#REF!</definedName>
    <definedName name="drop1_13" localSheetId="2">#REF!</definedName>
    <definedName name="drop1_13" localSheetId="4">#REF!</definedName>
    <definedName name="drop1_13" localSheetId="5">#REF!</definedName>
    <definedName name="drop1_13" localSheetId="7">#REF!</definedName>
    <definedName name="drop1_13">#REF!</definedName>
    <definedName name="drop1_14" localSheetId="1">#REF!</definedName>
    <definedName name="drop1_14" localSheetId="2">#REF!</definedName>
    <definedName name="drop1_14" localSheetId="4">#REF!</definedName>
    <definedName name="drop1_14" localSheetId="5">#REF!</definedName>
    <definedName name="drop1_14" localSheetId="7">#REF!</definedName>
    <definedName name="drop1_14">#REF!</definedName>
    <definedName name="drop1_15" localSheetId="1">#REF!</definedName>
    <definedName name="drop1_15" localSheetId="2">#REF!</definedName>
    <definedName name="drop1_15" localSheetId="4">#REF!</definedName>
    <definedName name="drop1_15" localSheetId="5">#REF!</definedName>
    <definedName name="drop1_15" localSheetId="7">#REF!</definedName>
    <definedName name="drop1_15">#REF!</definedName>
    <definedName name="drop1_16" localSheetId="1">#REF!</definedName>
    <definedName name="drop1_16" localSheetId="2">#REF!</definedName>
    <definedName name="drop1_16" localSheetId="4">#REF!</definedName>
    <definedName name="drop1_16" localSheetId="5">#REF!</definedName>
    <definedName name="drop1_16" localSheetId="7">#REF!</definedName>
    <definedName name="drop1_16">#REF!</definedName>
    <definedName name="drop1_2" localSheetId="1">#REF!</definedName>
    <definedName name="drop1_2" localSheetId="2">#REF!</definedName>
    <definedName name="drop1_2" localSheetId="4">#REF!</definedName>
    <definedName name="drop1_2" localSheetId="5">#REF!</definedName>
    <definedName name="drop1_2" localSheetId="7">#REF!</definedName>
    <definedName name="drop1_2">#REF!</definedName>
    <definedName name="drop1_21" localSheetId="1">#REF!</definedName>
    <definedName name="drop1_21" localSheetId="2">#REF!</definedName>
    <definedName name="drop1_21" localSheetId="4">#REF!</definedName>
    <definedName name="drop1_21" localSheetId="5">#REF!</definedName>
    <definedName name="drop1_21" localSheetId="7">#REF!</definedName>
    <definedName name="drop1_21">#REF!</definedName>
    <definedName name="drop1_3" localSheetId="1">#REF!</definedName>
    <definedName name="drop1_3" localSheetId="2">#REF!</definedName>
    <definedName name="drop1_3" localSheetId="4">#REF!</definedName>
    <definedName name="drop1_3" localSheetId="5">#REF!</definedName>
    <definedName name="drop1_3" localSheetId="7">#REF!</definedName>
    <definedName name="drop1_3">#REF!</definedName>
    <definedName name="drop1_5" localSheetId="1">#REF!</definedName>
    <definedName name="drop1_5" localSheetId="2">#REF!</definedName>
    <definedName name="drop1_5" localSheetId="4">#REF!</definedName>
    <definedName name="drop1_5" localSheetId="5">#REF!</definedName>
    <definedName name="drop1_5" localSheetId="7">#REF!</definedName>
    <definedName name="drop1_5">#REF!</definedName>
    <definedName name="drop1_6" localSheetId="1">#REF!</definedName>
    <definedName name="drop1_6" localSheetId="2">#REF!</definedName>
    <definedName name="drop1_6" localSheetId="4">#REF!</definedName>
    <definedName name="drop1_6" localSheetId="5">#REF!</definedName>
    <definedName name="drop1_6" localSheetId="7">#REF!</definedName>
    <definedName name="drop1_6">#REF!</definedName>
    <definedName name="drop1_7" localSheetId="1">#REF!</definedName>
    <definedName name="drop1_7" localSheetId="2">#REF!</definedName>
    <definedName name="drop1_7" localSheetId="4">#REF!</definedName>
    <definedName name="drop1_7" localSheetId="5">#REF!</definedName>
    <definedName name="drop1_7" localSheetId="7">#REF!</definedName>
    <definedName name="drop1_7">#REF!</definedName>
    <definedName name="drop1_8" localSheetId="1">#REF!</definedName>
    <definedName name="drop1_8" localSheetId="2">#REF!</definedName>
    <definedName name="drop1_8" localSheetId="4">#REF!</definedName>
    <definedName name="drop1_8" localSheetId="5">#REF!</definedName>
    <definedName name="drop1_8" localSheetId="7">#REF!</definedName>
    <definedName name="drop1_8">#REF!</definedName>
    <definedName name="drop1_9" localSheetId="1">#REF!</definedName>
    <definedName name="drop1_9" localSheetId="2">#REF!</definedName>
    <definedName name="drop1_9" localSheetId="4">#REF!</definedName>
    <definedName name="drop1_9" localSheetId="5">#REF!</definedName>
    <definedName name="drop1_9" localSheetId="7">#REF!</definedName>
    <definedName name="drop1_9">#REF!</definedName>
    <definedName name="end" localSheetId="1">#REF!</definedName>
    <definedName name="end" localSheetId="2">#REF!</definedName>
    <definedName name="end" localSheetId="4">#REF!</definedName>
    <definedName name="end" localSheetId="5">#REF!</definedName>
    <definedName name="end" localSheetId="7">#REF!</definedName>
    <definedName name="end">#REF!</definedName>
    <definedName name="END000" localSheetId="1">#REF!</definedName>
    <definedName name="END000" localSheetId="2">#REF!</definedName>
    <definedName name="END000" localSheetId="4">#REF!</definedName>
    <definedName name="END000" localSheetId="5">#REF!</definedName>
    <definedName name="END000" localSheetId="7">#REF!</definedName>
    <definedName name="END000">#REF!</definedName>
    <definedName name="end001_16" localSheetId="1">#REF!</definedName>
    <definedName name="end001_16" localSheetId="2">#REF!</definedName>
    <definedName name="end001_16" localSheetId="4">#REF!</definedName>
    <definedName name="end001_16" localSheetId="5">#REF!</definedName>
    <definedName name="end001_16" localSheetId="7">#REF!</definedName>
    <definedName name="end001_16">#REF!</definedName>
    <definedName name="end001_3" localSheetId="1">#REF!</definedName>
    <definedName name="end001_3" localSheetId="2">#REF!</definedName>
    <definedName name="end001_3" localSheetId="4">#REF!</definedName>
    <definedName name="end001_3" localSheetId="5">#REF!</definedName>
    <definedName name="end001_3" localSheetId="7">#REF!</definedName>
    <definedName name="end001_3">#REF!</definedName>
    <definedName name="fff" localSheetId="1">#REF!</definedName>
    <definedName name="fff" localSheetId="2">#REF!</definedName>
    <definedName name="fff" localSheetId="4">#REF!</definedName>
    <definedName name="fff" localSheetId="5">#REF!</definedName>
    <definedName name="fff" localSheetId="7">#REF!</definedName>
    <definedName name="fff">#REF!</definedName>
    <definedName name="fk" localSheetId="1">#REF!</definedName>
    <definedName name="fk" localSheetId="2">#REF!</definedName>
    <definedName name="fk" localSheetId="4">#REF!</definedName>
    <definedName name="fk" localSheetId="5">#REF!</definedName>
    <definedName name="fk" localSheetId="7">#REF!</definedName>
    <definedName name="fk">#REF!</definedName>
    <definedName name="fk_16" localSheetId="1">#REF!</definedName>
    <definedName name="fk_16" localSheetId="2">#REF!</definedName>
    <definedName name="fk_16" localSheetId="4">#REF!</definedName>
    <definedName name="fk_16" localSheetId="5">#REF!</definedName>
    <definedName name="fk_16" localSheetId="7">#REF!</definedName>
    <definedName name="fk_16">#REF!</definedName>
    <definedName name="fk_3" localSheetId="1">#REF!</definedName>
    <definedName name="fk_3" localSheetId="2">#REF!</definedName>
    <definedName name="fk_3" localSheetId="4">#REF!</definedName>
    <definedName name="fk_3" localSheetId="5">#REF!</definedName>
    <definedName name="fk_3" localSheetId="7">#REF!</definedName>
    <definedName name="fk_3">#REF!</definedName>
    <definedName name="iii" localSheetId="1">#REF!</definedName>
    <definedName name="iii" localSheetId="2">#REF!</definedName>
    <definedName name="iii" localSheetId="4">#REF!</definedName>
    <definedName name="iii" localSheetId="5">#REF!</definedName>
    <definedName name="iii" localSheetId="7">#REF!</definedName>
    <definedName name="iii">#REF!</definedName>
    <definedName name="kkk" localSheetId="1">#REF!</definedName>
    <definedName name="kkk" localSheetId="2">#REF!</definedName>
    <definedName name="kkk" localSheetId="4">#REF!</definedName>
    <definedName name="kkk" localSheetId="5">#REF!</definedName>
    <definedName name="kkk" localSheetId="7">#REF!</definedName>
    <definedName name="kkk">#REF!</definedName>
    <definedName name="l64kri" localSheetId="1">#REF!</definedName>
    <definedName name="l64kri" localSheetId="2">#REF!</definedName>
    <definedName name="l64kri" localSheetId="4">#REF!</definedName>
    <definedName name="l64kri" localSheetId="7">#REF!</definedName>
    <definedName name="l64kri">#REF!</definedName>
    <definedName name="MmExcelLinker_EBEA9AC1_2AEA_46B3_BFFC_98832F184FBD" localSheetId="1">[6]พันธกิจ!#REF!</definedName>
    <definedName name="MmExcelLinker_EBEA9AC1_2AEA_46B3_BFFC_98832F184FBD" localSheetId="2">[6]พันธกิจ!#REF!</definedName>
    <definedName name="MmExcelLinker_EBEA9AC1_2AEA_46B3_BFFC_98832F184FBD" localSheetId="4">[6]พันธกิจ!#REF!</definedName>
    <definedName name="MmExcelLinker_EBEA9AC1_2AEA_46B3_BFFC_98832F184FBD" localSheetId="5">[6]พันธกิจ!#REF!</definedName>
    <definedName name="MmExcelLinker_EBEA9AC1_2AEA_46B3_BFFC_98832F184FBD" localSheetId="6">[6]พันธกิจ!#REF!</definedName>
    <definedName name="MmExcelLinker_EBEA9AC1_2AEA_46B3_BFFC_98832F184FBD" localSheetId="7">[6]พันธกิจ!#REF!</definedName>
    <definedName name="MmExcelLinker_EBEA9AC1_2AEA_46B3_BFFC_98832F184FBD">[6]พันธกิจ!#REF!</definedName>
    <definedName name="_xlnm.Print_Area" localSheetId="0">'1. แผนและผลการเบิกจ่าย ปี 62'!$A$1:$AH$32</definedName>
    <definedName name="_xlnm.Print_Area" localSheetId="1">'1. แผนและผลการเบิกจ่าย ปี 63'!$A$1:$AU$49</definedName>
    <definedName name="_xlnm.Print_Area" localSheetId="2">'2. แผนและผลการเบิกจ่าย ปี 64'!$A$1:$BK$43</definedName>
    <definedName name="_xlnm.Print_Area" localSheetId="4">'4.โอนเปลี่ยนแปลง ปี 2564'!$A$1:$J$14</definedName>
    <definedName name="_xlnm.Print_Area" localSheetId="6">'6. เงินนอกงบประมาณ ปี 2563-2568'!$A$1:$J$36</definedName>
    <definedName name="_xlnm.Print_Area" localSheetId="7">'7. ค่าสาธารณูปโภค 60-64'!$A$1:$P$15</definedName>
    <definedName name="_xlnm.Print_Titles" localSheetId="2">'2. แผนและผลการเบิกจ่าย ปี 64'!$A:$A</definedName>
    <definedName name="_xlnm.Print_Titles" localSheetId="3">'3.โอนเปลี่ยนแปลง ปี 2563'!$5:$7</definedName>
    <definedName name="_xlnm.Print_Titles" localSheetId="4">'4.โอนเปลี่ยนแปลง ปี 2564'!$5:$7</definedName>
    <definedName name="rrrrr" localSheetId="1">#REF!</definedName>
    <definedName name="rrrrr" localSheetId="2">#REF!</definedName>
    <definedName name="rrrrr" localSheetId="4">#REF!</definedName>
    <definedName name="rrrrr" localSheetId="5">#REF!</definedName>
    <definedName name="rrrrr" localSheetId="7">#REF!</definedName>
    <definedName name="rrrrr">#REF!</definedName>
    <definedName name="SAPBEXdnldView" hidden="1">"4DZ5B0YS6TF66GKETZJZD69TS"</definedName>
    <definedName name="SAPBEXsysID" hidden="1">"BWP"</definedName>
    <definedName name="vdep" localSheetId="5">[5]Sheet2!$A$500:$A$504</definedName>
    <definedName name="vdep">[5]Sheet2!$A$500:$A$504</definedName>
    <definedName name="vhm1115525" localSheetId="1">#REF!</definedName>
    <definedName name="vhm1115525" localSheetId="2">#REF!</definedName>
    <definedName name="vhm1115525" localSheetId="4">#REF!</definedName>
    <definedName name="vhm1115525" localSheetId="5">#REF!</definedName>
    <definedName name="vhm1115525" localSheetId="7">#REF!</definedName>
    <definedName name="vhm1115525">#REF!</definedName>
    <definedName name="view" localSheetId="1">#REF!</definedName>
    <definedName name="view" localSheetId="2">#REF!</definedName>
    <definedName name="view" localSheetId="4">#REF!</definedName>
    <definedName name="view" localSheetId="5">#REF!</definedName>
    <definedName name="view" localSheetId="7">#REF!</definedName>
    <definedName name="view">#REF!</definedName>
    <definedName name="view_10" localSheetId="1">'[7]อบรม ไม่ใช้'!#REF!</definedName>
    <definedName name="view_10" localSheetId="2">'[7]อบรม ไม่ใช้'!#REF!</definedName>
    <definedName name="view_10" localSheetId="4">'[7]อบรม ไม่ใช้'!#REF!</definedName>
    <definedName name="view_10" localSheetId="5">'[7]อบรม ไม่ใช้'!#REF!</definedName>
    <definedName name="view_10" localSheetId="6">'[7]อบรม ไม่ใช้'!#REF!</definedName>
    <definedName name="view_10" localSheetId="7">'[7]อบรม ไม่ใช้'!#REF!</definedName>
    <definedName name="view_10">'[7]อบรม ไม่ใช้'!#REF!</definedName>
    <definedName name="view_11" localSheetId="1">[8]อบรม!#REF!</definedName>
    <definedName name="view_11" localSheetId="2">[8]อบรม!#REF!</definedName>
    <definedName name="view_11" localSheetId="4">[8]อบรม!#REF!</definedName>
    <definedName name="view_11" localSheetId="6">[8]อบรม!#REF!</definedName>
    <definedName name="view_11" localSheetId="7">[8]อบรม!#REF!</definedName>
    <definedName name="view_11">[8]อบรม!#REF!</definedName>
    <definedName name="view_12" localSheetId="1">[8]อบรม!#REF!</definedName>
    <definedName name="view_12" localSheetId="2">[8]อบรม!#REF!</definedName>
    <definedName name="view_12" localSheetId="4">[8]อบรม!#REF!</definedName>
    <definedName name="view_12" localSheetId="6">[8]อบรม!#REF!</definedName>
    <definedName name="view_12" localSheetId="7">[8]อบรม!#REF!</definedName>
    <definedName name="view_12">[8]อบรม!#REF!</definedName>
    <definedName name="view_13" localSheetId="1">[8]อบรม!#REF!</definedName>
    <definedName name="view_13" localSheetId="2">[8]อบรม!#REF!</definedName>
    <definedName name="view_13" localSheetId="4">[8]อบรม!#REF!</definedName>
    <definedName name="view_13" localSheetId="6">[8]อบรม!#REF!</definedName>
    <definedName name="view_13" localSheetId="7">[8]อบรม!#REF!</definedName>
    <definedName name="view_13">[8]อบรม!#REF!</definedName>
    <definedName name="view_14" localSheetId="1">[8]อบรม!#REF!</definedName>
    <definedName name="view_14" localSheetId="2">[8]อบรม!#REF!</definedName>
    <definedName name="view_14" localSheetId="4">[8]อบรม!#REF!</definedName>
    <definedName name="view_14" localSheetId="6">[8]อบรม!#REF!</definedName>
    <definedName name="view_14" localSheetId="7">[8]อบรม!#REF!</definedName>
    <definedName name="view_14">[8]อบรม!#REF!</definedName>
    <definedName name="view_15" localSheetId="1">[8]อบรม!#REF!</definedName>
    <definedName name="view_15" localSheetId="2">[8]อบรม!#REF!</definedName>
    <definedName name="view_15" localSheetId="4">[8]อบรม!#REF!</definedName>
    <definedName name="view_15" localSheetId="6">[8]อบรม!#REF!</definedName>
    <definedName name="view_15" localSheetId="7">[8]อบรม!#REF!</definedName>
    <definedName name="view_15">[8]อบรม!#REF!</definedName>
    <definedName name="view_16" localSheetId="1">'[9]อบรม ไม่ใช้'!#REF!</definedName>
    <definedName name="view_16" localSheetId="2">'[9]อบรม ไม่ใช้'!#REF!</definedName>
    <definedName name="view_16" localSheetId="4">'[9]อบรม ไม่ใช้'!#REF!</definedName>
    <definedName name="view_16" localSheetId="6">'[9]อบรม ไม่ใช้'!#REF!</definedName>
    <definedName name="view_16" localSheetId="7">'[9]อบรม ไม่ใช้'!#REF!</definedName>
    <definedName name="view_16">'[9]อบรม ไม่ใช้'!#REF!</definedName>
    <definedName name="view_2" localSheetId="1">'[10]อบรม ไม่ใช้'!#REF!</definedName>
    <definedName name="view_2" localSheetId="2">'[10]อบรม ไม่ใช้'!#REF!</definedName>
    <definedName name="view_2" localSheetId="4">'[10]อบรม ไม่ใช้'!#REF!</definedName>
    <definedName name="view_2" localSheetId="6">'[10]อบรม ไม่ใช้'!#REF!</definedName>
    <definedName name="view_2" localSheetId="7">'[10]อบรม ไม่ใช้'!#REF!</definedName>
    <definedName name="view_2">'[10]อบรม ไม่ใช้'!#REF!</definedName>
    <definedName name="view_21" localSheetId="1">[11]อบรม!#REF!</definedName>
    <definedName name="view_21" localSheetId="2">[11]อบรม!#REF!</definedName>
    <definedName name="view_21" localSheetId="4">[11]อบรม!#REF!</definedName>
    <definedName name="view_21" localSheetId="6">[11]อบรม!#REF!</definedName>
    <definedName name="view_21" localSheetId="7">[11]อบรม!#REF!</definedName>
    <definedName name="view_21">[11]อบรม!#REF!</definedName>
    <definedName name="view_3" localSheetId="1">'[9]อบรม ไม่ใช้'!#REF!</definedName>
    <definedName name="view_3" localSheetId="2">'[9]อบรม ไม่ใช้'!#REF!</definedName>
    <definedName name="view_3" localSheetId="4">'[9]อบรม ไม่ใช้'!#REF!</definedName>
    <definedName name="view_3" localSheetId="6">'[9]อบรม ไม่ใช้'!#REF!</definedName>
    <definedName name="view_3" localSheetId="7">'[9]อบรม ไม่ใช้'!#REF!</definedName>
    <definedName name="view_3">'[9]อบรม ไม่ใช้'!#REF!</definedName>
    <definedName name="view_5" localSheetId="1">[8]อบรม!#REF!</definedName>
    <definedName name="view_5" localSheetId="2">[8]อบรม!#REF!</definedName>
    <definedName name="view_5" localSheetId="4">[8]อบรม!#REF!</definedName>
    <definedName name="view_5" localSheetId="6">[8]อบรม!#REF!</definedName>
    <definedName name="view_5" localSheetId="7">[8]อบรม!#REF!</definedName>
    <definedName name="view_5">[8]อบรม!#REF!</definedName>
    <definedName name="view_6" localSheetId="1">[8]อบรม!#REF!</definedName>
    <definedName name="view_6" localSheetId="2">[8]อบรม!#REF!</definedName>
    <definedName name="view_6" localSheetId="4">[8]อบรม!#REF!</definedName>
    <definedName name="view_6" localSheetId="6">[8]อบรม!#REF!</definedName>
    <definedName name="view_6" localSheetId="7">[8]อบรม!#REF!</definedName>
    <definedName name="view_6">[8]อบรม!#REF!</definedName>
    <definedName name="view_7" localSheetId="1">[8]อบรม!#REF!</definedName>
    <definedName name="view_7" localSheetId="2">[8]อบรม!#REF!</definedName>
    <definedName name="view_7" localSheetId="4">[8]อบรม!#REF!</definedName>
    <definedName name="view_7" localSheetId="6">[8]อบรม!#REF!</definedName>
    <definedName name="view_7" localSheetId="7">[8]อบรม!#REF!</definedName>
    <definedName name="view_7">[8]อบรม!#REF!</definedName>
    <definedName name="view_8" localSheetId="1">[8]อบรม!#REF!</definedName>
    <definedName name="view_8" localSheetId="2">[8]อบรม!#REF!</definedName>
    <definedName name="view_8" localSheetId="4">[8]อบรม!#REF!</definedName>
    <definedName name="view_8" localSheetId="6">[8]อบรม!#REF!</definedName>
    <definedName name="view_8" localSheetId="7">[8]อบรม!#REF!</definedName>
    <definedName name="view_8">[8]อบรม!#REF!</definedName>
    <definedName name="view_9" localSheetId="1">[8]อบรม!#REF!</definedName>
    <definedName name="view_9" localSheetId="2">[8]อบรม!#REF!</definedName>
    <definedName name="view_9" localSheetId="4">[8]อบรม!#REF!</definedName>
    <definedName name="view_9" localSheetId="6">[8]อบรม!#REF!</definedName>
    <definedName name="view_9" localSheetId="7">[8]อบรม!#REF!</definedName>
    <definedName name="view_9">[8]อบรม!#REF!</definedName>
    <definedName name="vsprj" localSheetId="1">#REF!</definedName>
    <definedName name="vsprj" localSheetId="2">#REF!</definedName>
    <definedName name="vsprj" localSheetId="4">#REF!</definedName>
    <definedName name="vsprj" localSheetId="5">#REF!</definedName>
    <definedName name="vsprj" localSheetId="7">#REF!</definedName>
    <definedName name="vsprj">#REF!</definedName>
    <definedName name="vsprj0" localSheetId="1">#REF!</definedName>
    <definedName name="vsprj0" localSheetId="2">#REF!</definedName>
    <definedName name="vsprj0" localSheetId="4">#REF!</definedName>
    <definedName name="vsprj0" localSheetId="5">#REF!</definedName>
    <definedName name="vsprj0" localSheetId="7">#REF!</definedName>
    <definedName name="vsprj0">#REF!</definedName>
    <definedName name="vsprj00" localSheetId="1">#REF!</definedName>
    <definedName name="vsprj00" localSheetId="2">#REF!</definedName>
    <definedName name="vsprj00" localSheetId="4">#REF!</definedName>
    <definedName name="vsprj00" localSheetId="5">#REF!</definedName>
    <definedName name="vsprj00" localSheetId="7">#REF!</definedName>
    <definedName name="vsprj00">#REF!</definedName>
    <definedName name="vsprj00_16" localSheetId="1">#REF!</definedName>
    <definedName name="vsprj00_16" localSheetId="2">#REF!</definedName>
    <definedName name="vsprj00_16" localSheetId="4">#REF!</definedName>
    <definedName name="vsprj00_16" localSheetId="5">#REF!</definedName>
    <definedName name="vsprj00_16" localSheetId="7">#REF!</definedName>
    <definedName name="vsprj00_16">#REF!</definedName>
    <definedName name="vsprj00_3" localSheetId="1">#REF!</definedName>
    <definedName name="vsprj00_3" localSheetId="2">#REF!</definedName>
    <definedName name="vsprj00_3" localSheetId="4">#REF!</definedName>
    <definedName name="vsprj00_3" localSheetId="5">#REF!</definedName>
    <definedName name="vsprj00_3" localSheetId="7">#REF!</definedName>
    <definedName name="vsprj00_3">#REF!</definedName>
    <definedName name="vsprj000" localSheetId="1">#REF!</definedName>
    <definedName name="vsprj000" localSheetId="2">#REF!</definedName>
    <definedName name="vsprj000" localSheetId="4">#REF!</definedName>
    <definedName name="vsprj000" localSheetId="5">#REF!</definedName>
    <definedName name="vsprj000" localSheetId="7">#REF!</definedName>
    <definedName name="vsprj000">#REF!</definedName>
    <definedName name="vsprj000_10" localSheetId="1">#REF!</definedName>
    <definedName name="vsprj000_10" localSheetId="2">#REF!</definedName>
    <definedName name="vsprj000_10" localSheetId="4">#REF!</definedName>
    <definedName name="vsprj000_10" localSheetId="5">#REF!</definedName>
    <definedName name="vsprj000_10" localSheetId="7">#REF!</definedName>
    <definedName name="vsprj000_10">#REF!</definedName>
    <definedName name="vsprj000_11" localSheetId="1">#REF!</definedName>
    <definedName name="vsprj000_11" localSheetId="2">#REF!</definedName>
    <definedName name="vsprj000_11" localSheetId="4">#REF!</definedName>
    <definedName name="vsprj000_11" localSheetId="5">#REF!</definedName>
    <definedName name="vsprj000_11" localSheetId="7">#REF!</definedName>
    <definedName name="vsprj000_11">#REF!</definedName>
    <definedName name="vsprj000_12" localSheetId="1">#REF!</definedName>
    <definedName name="vsprj000_12" localSheetId="2">#REF!</definedName>
    <definedName name="vsprj000_12" localSheetId="4">#REF!</definedName>
    <definedName name="vsprj000_12" localSheetId="5">#REF!</definedName>
    <definedName name="vsprj000_12" localSheetId="7">#REF!</definedName>
    <definedName name="vsprj000_12">#REF!</definedName>
    <definedName name="vsprj000_13" localSheetId="1">#REF!</definedName>
    <definedName name="vsprj000_13" localSheetId="2">#REF!</definedName>
    <definedName name="vsprj000_13" localSheetId="4">#REF!</definedName>
    <definedName name="vsprj000_13" localSheetId="5">#REF!</definedName>
    <definedName name="vsprj000_13" localSheetId="7">#REF!</definedName>
    <definedName name="vsprj000_13">#REF!</definedName>
    <definedName name="vsprj000_14" localSheetId="1">#REF!</definedName>
    <definedName name="vsprj000_14" localSheetId="2">#REF!</definedName>
    <definedName name="vsprj000_14" localSheetId="4">#REF!</definedName>
    <definedName name="vsprj000_14" localSheetId="5">#REF!</definedName>
    <definedName name="vsprj000_14" localSheetId="7">#REF!</definedName>
    <definedName name="vsprj000_14">#REF!</definedName>
    <definedName name="vsprj000_15" localSheetId="1">#REF!</definedName>
    <definedName name="vsprj000_15" localSheetId="2">#REF!</definedName>
    <definedName name="vsprj000_15" localSheetId="4">#REF!</definedName>
    <definedName name="vsprj000_15" localSheetId="5">#REF!</definedName>
    <definedName name="vsprj000_15" localSheetId="7">#REF!</definedName>
    <definedName name="vsprj000_15">#REF!</definedName>
    <definedName name="vsprj000_16" localSheetId="1">#REF!</definedName>
    <definedName name="vsprj000_16" localSheetId="2">#REF!</definedName>
    <definedName name="vsprj000_16" localSheetId="4">#REF!</definedName>
    <definedName name="vsprj000_16" localSheetId="5">#REF!</definedName>
    <definedName name="vsprj000_16" localSheetId="7">#REF!</definedName>
    <definedName name="vsprj000_16">#REF!</definedName>
    <definedName name="vsprj000_2" localSheetId="1">#REF!</definedName>
    <definedName name="vsprj000_2" localSheetId="2">#REF!</definedName>
    <definedName name="vsprj000_2" localSheetId="4">#REF!</definedName>
    <definedName name="vsprj000_2" localSheetId="5">#REF!</definedName>
    <definedName name="vsprj000_2" localSheetId="7">#REF!</definedName>
    <definedName name="vsprj000_2">#REF!</definedName>
    <definedName name="vsprj000_21" localSheetId="1">#REF!</definedName>
    <definedName name="vsprj000_21" localSheetId="2">#REF!</definedName>
    <definedName name="vsprj000_21" localSheetId="4">#REF!</definedName>
    <definedName name="vsprj000_21" localSheetId="5">#REF!</definedName>
    <definedName name="vsprj000_21" localSheetId="7">#REF!</definedName>
    <definedName name="vsprj000_21">#REF!</definedName>
    <definedName name="vsprj000_3" localSheetId="1">#REF!</definedName>
    <definedName name="vsprj000_3" localSheetId="2">#REF!</definedName>
    <definedName name="vsprj000_3" localSheetId="4">#REF!</definedName>
    <definedName name="vsprj000_3" localSheetId="5">#REF!</definedName>
    <definedName name="vsprj000_3" localSheetId="7">#REF!</definedName>
    <definedName name="vsprj000_3">#REF!</definedName>
    <definedName name="vsprj000_5" localSheetId="1">#REF!</definedName>
    <definedName name="vsprj000_5" localSheetId="2">#REF!</definedName>
    <definedName name="vsprj000_5" localSheetId="4">#REF!</definedName>
    <definedName name="vsprj000_5" localSheetId="5">#REF!</definedName>
    <definedName name="vsprj000_5" localSheetId="7">#REF!</definedName>
    <definedName name="vsprj000_5">#REF!</definedName>
    <definedName name="vsprj000_6" localSheetId="1">#REF!</definedName>
    <definedName name="vsprj000_6" localSheetId="2">#REF!</definedName>
    <definedName name="vsprj000_6" localSheetId="4">#REF!</definedName>
    <definedName name="vsprj000_6" localSheetId="5">#REF!</definedName>
    <definedName name="vsprj000_6" localSheetId="7">#REF!</definedName>
    <definedName name="vsprj000_6">#REF!</definedName>
    <definedName name="vsprj000_7" localSheetId="1">#REF!</definedName>
    <definedName name="vsprj000_7" localSheetId="2">#REF!</definedName>
    <definedName name="vsprj000_7" localSheetId="4">#REF!</definedName>
    <definedName name="vsprj000_7" localSheetId="5">#REF!</definedName>
    <definedName name="vsprj000_7" localSheetId="7">#REF!</definedName>
    <definedName name="vsprj000_7">#REF!</definedName>
    <definedName name="vsprj000_8" localSheetId="1">#REF!</definedName>
    <definedName name="vsprj000_8" localSheetId="2">#REF!</definedName>
    <definedName name="vsprj000_8" localSheetId="4">#REF!</definedName>
    <definedName name="vsprj000_8" localSheetId="5">#REF!</definedName>
    <definedName name="vsprj000_8" localSheetId="7">#REF!</definedName>
    <definedName name="vsprj000_8">#REF!</definedName>
    <definedName name="vsprj000_9" localSheetId="1">#REF!</definedName>
    <definedName name="vsprj000_9" localSheetId="2">#REF!</definedName>
    <definedName name="vsprj000_9" localSheetId="4">#REF!</definedName>
    <definedName name="vsprj000_9" localSheetId="5">#REF!</definedName>
    <definedName name="vsprj000_9" localSheetId="7">#REF!</definedName>
    <definedName name="vsprj000_9">#REF!</definedName>
    <definedName name="ytu125" localSheetId="1">[8]อบรม!#REF!</definedName>
    <definedName name="ytu125" localSheetId="2">[8]อบรม!#REF!</definedName>
    <definedName name="ytu125" localSheetId="4">[8]อบรม!#REF!</definedName>
    <definedName name="ytu125" localSheetId="6">[8]อบรม!#REF!</definedName>
    <definedName name="ytu125" localSheetId="7">[8]อบรม!#REF!</definedName>
    <definedName name="ytu125">[8]อบรม!#REF!</definedName>
    <definedName name="เพิ่มเติม" localSheetId="1">#REF!</definedName>
    <definedName name="เพิ่มเติม" localSheetId="2">#REF!</definedName>
    <definedName name="เพิ่มเติม" localSheetId="4">#REF!</definedName>
    <definedName name="เพิ่มเติม" localSheetId="5">#REF!</definedName>
    <definedName name="เพิ่มเติม" localSheetId="7">#REF!</definedName>
    <definedName name="เพิ่มเติม">#REF!</definedName>
    <definedName name="โครงการหลักปี_50_50__2__List" localSheetId="1">#REF!</definedName>
    <definedName name="โครงการหลักปี_50_50__2__List" localSheetId="2">#REF!</definedName>
    <definedName name="โครงการหลักปี_50_50__2__List" localSheetId="4">#REF!</definedName>
    <definedName name="โครงการหลักปี_50_50__2__List" localSheetId="5">#REF!</definedName>
    <definedName name="โครงการหลักปี_50_50__2__List" localSheetId="7">#REF!</definedName>
    <definedName name="โครงการหลักปี_50_50__2__List">#REF!</definedName>
    <definedName name="ก" localSheetId="5">[12]Sheet2!$B$817:$B$819</definedName>
    <definedName name="ก">[12]Sheet2!$B$817:$B$819</definedName>
    <definedName name="กยน5" localSheetId="1">#REF!</definedName>
    <definedName name="กยน5" localSheetId="2">#REF!</definedName>
    <definedName name="กยน5" localSheetId="4">#REF!</definedName>
    <definedName name="กยน5" localSheetId="5">#REF!</definedName>
    <definedName name="กยน5" localSheetId="7">#REF!</definedName>
    <definedName name="กยน5">#REF!</definedName>
    <definedName name="ตปท.ปรับ" localSheetId="1">#REF!</definedName>
    <definedName name="ตปท.ปรับ" localSheetId="2">#REF!</definedName>
    <definedName name="ตปท.ปรับ" localSheetId="4">#REF!</definedName>
    <definedName name="ตปท.ปรับ" localSheetId="5">#REF!</definedName>
    <definedName name="ตปท.ปรับ" localSheetId="7">#REF!</definedName>
    <definedName name="ตปท.ปรับ">#REF!</definedName>
    <definedName name="ทำเนียบสถานบริการ" localSheetId="1">#REF!</definedName>
    <definedName name="ทำเนียบสถานบริการ" localSheetId="2">#REF!</definedName>
    <definedName name="ทำเนียบสถานบริการ" localSheetId="4">#REF!</definedName>
    <definedName name="ทำเนียบสถานบริการ" localSheetId="5">#REF!</definedName>
    <definedName name="ทำเนียบสถานบริการ" localSheetId="7">#REF!</definedName>
    <definedName name="ทำเนียบสถานบริการ">#REF!</definedName>
    <definedName name="ปดดเ12" localSheetId="1">#REF!</definedName>
    <definedName name="ปดดเ12" localSheetId="2">#REF!</definedName>
    <definedName name="ปดดเ12" localSheetId="4">#REF!</definedName>
    <definedName name="ปดดเ12" localSheetId="5">#REF!</definedName>
    <definedName name="ปดดเ12" localSheetId="7">#REF!</definedName>
    <definedName name="ปดดเ12">#REF!</definedName>
    <definedName name="ปรับใหม่" localSheetId="1">#REF!</definedName>
    <definedName name="ปรับใหม่" localSheetId="2">#REF!</definedName>
    <definedName name="ปรับใหม่" localSheetId="4">#REF!</definedName>
    <definedName name="ปรับใหม่" localSheetId="5">#REF!</definedName>
    <definedName name="ปรับใหม่" localSheetId="7">#REF!</definedName>
    <definedName name="ปรับใหม่">#REF!</definedName>
    <definedName name="ยว" localSheetId="1">[13]ตปท!#REF!</definedName>
    <definedName name="ยว" localSheetId="2">[13]ตปท!#REF!</definedName>
    <definedName name="ยว" localSheetId="4">[13]ตปท!#REF!</definedName>
    <definedName name="ยว" localSheetId="5">[13]ตปท!#REF!</definedName>
    <definedName name="ยว" localSheetId="6">[13]ตปท!#REF!</definedName>
    <definedName name="ยว" localSheetId="7">[13]ตปท!#REF!</definedName>
    <definedName name="ยว">[13]ตปท!#REF!</definedName>
  </definedNames>
  <calcPr calcId="152511"/>
</workbook>
</file>

<file path=xl/calcChain.xml><?xml version="1.0" encoding="utf-8"?>
<calcChain xmlns="http://schemas.openxmlformats.org/spreadsheetml/2006/main">
  <c r="O13" i="35" l="1"/>
  <c r="AU14" i="35"/>
  <c r="AX9" i="35"/>
  <c r="Y7" i="35"/>
  <c r="F11" i="20"/>
  <c r="G14" i="20"/>
  <c r="G12" i="20"/>
  <c r="G11" i="20"/>
  <c r="G10" i="20"/>
  <c r="G9" i="20"/>
  <c r="E9" i="20"/>
  <c r="BK9" i="35" l="1"/>
  <c r="BC9" i="35"/>
  <c r="BC7" i="35" s="1"/>
  <c r="BG9" i="35"/>
  <c r="BG7" i="35"/>
  <c r="AY9" i="35"/>
  <c r="AY7" i="35" s="1"/>
  <c r="AU12" i="35"/>
  <c r="AU7" i="35" s="1"/>
  <c r="AT12" i="35"/>
  <c r="AT7" i="35" s="1"/>
  <c r="AQ9" i="35"/>
  <c r="AQ7" i="35" s="1"/>
  <c r="AM9" i="35"/>
  <c r="AM7" i="35" s="1"/>
  <c r="AI9" i="35"/>
  <c r="AI7" i="35" s="1"/>
  <c r="AE9" i="35"/>
  <c r="AE7" i="35" s="1"/>
  <c r="AA9" i="35"/>
  <c r="AA7" i="35" s="1"/>
  <c r="W9" i="35"/>
  <c r="W7" i="35" s="1"/>
  <c r="S9" i="35"/>
  <c r="S7" i="35" s="1"/>
  <c r="O10" i="35"/>
  <c r="O9" i="35"/>
  <c r="K9" i="35"/>
  <c r="K8" i="35"/>
  <c r="BL8" i="35" s="1"/>
  <c r="G11" i="35"/>
  <c r="M7" i="35"/>
  <c r="Q7" i="35"/>
  <c r="R7" i="35"/>
  <c r="U7" i="35"/>
  <c r="AC7" i="35"/>
  <c r="AG7" i="35"/>
  <c r="AJ7" i="35"/>
  <c r="AK7" i="35"/>
  <c r="AL7" i="35"/>
  <c r="AO7" i="35"/>
  <c r="AW7" i="35"/>
  <c r="BA7" i="35"/>
  <c r="BE7" i="35"/>
  <c r="BI7" i="35"/>
  <c r="BJ7" i="35"/>
  <c r="I7" i="35"/>
  <c r="AS12" i="35"/>
  <c r="AS7" i="35" s="1"/>
  <c r="BL12" i="35" l="1"/>
  <c r="K7" i="35"/>
  <c r="BL9" i="35"/>
  <c r="O7" i="35"/>
  <c r="BL10" i="35"/>
  <c r="D12" i="35"/>
  <c r="D7" i="35" s="1"/>
  <c r="D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AK7" i="30"/>
  <c r="AL7" i="30"/>
  <c r="AM7" i="30"/>
  <c r="AN7" i="30"/>
  <c r="AO7" i="30"/>
  <c r="AP7" i="30"/>
  <c r="AQ7" i="30"/>
  <c r="AR7" i="30"/>
  <c r="AS7" i="30"/>
  <c r="AT7" i="30"/>
  <c r="AU7" i="30"/>
  <c r="F7" i="30"/>
  <c r="E7" i="30"/>
  <c r="D9" i="30"/>
  <c r="D14" i="30"/>
  <c r="D10" i="30"/>
  <c r="BL7" i="35" l="1"/>
  <c r="D12" i="30"/>
  <c r="E14" i="35"/>
  <c r="E13" i="35"/>
  <c r="E9" i="35"/>
  <c r="E10" i="35"/>
  <c r="E8" i="35"/>
  <c r="G27" i="32"/>
  <c r="F27" i="32"/>
  <c r="G9" i="32" s="1"/>
  <c r="E27" i="32"/>
  <c r="D27" i="32"/>
  <c r="C27" i="32"/>
  <c r="D9" i="32" s="1"/>
  <c r="B27" i="32"/>
  <c r="F9" i="32"/>
  <c r="E9" i="32"/>
  <c r="C9" i="32"/>
  <c r="E12" i="35" l="1"/>
  <c r="J12" i="31"/>
  <c r="K12" i="31"/>
  <c r="L12" i="31"/>
  <c r="I12" i="31"/>
  <c r="E7" i="35" l="1"/>
  <c r="B14" i="35"/>
  <c r="B13" i="35"/>
  <c r="L10" i="35"/>
  <c r="B10" i="35" s="1"/>
  <c r="L9" i="35"/>
  <c r="N9" i="30"/>
  <c r="K9" i="30"/>
  <c r="B14" i="30"/>
  <c r="B13" i="30"/>
  <c r="B11" i="30"/>
  <c r="B10" i="30"/>
  <c r="E10" i="30"/>
  <c r="E11" i="30"/>
  <c r="W12" i="30"/>
  <c r="K12" i="30"/>
  <c r="F9" i="30"/>
  <c r="B9" i="30" s="1"/>
  <c r="F8" i="30"/>
  <c r="B8" i="30" s="1"/>
  <c r="B9" i="35" l="1"/>
  <c r="B12" i="30"/>
  <c r="E9" i="30"/>
  <c r="C8" i="30"/>
  <c r="C10" i="30"/>
  <c r="C9" i="30"/>
  <c r="C14" i="30"/>
  <c r="C13" i="30"/>
  <c r="E13" i="30"/>
  <c r="E14" i="30"/>
  <c r="E8" i="30"/>
  <c r="E12" i="30" l="1"/>
  <c r="C12" i="30"/>
  <c r="F9" i="35" l="1"/>
  <c r="F8" i="35"/>
  <c r="G8" i="35" s="1"/>
  <c r="BM8" i="35" s="1"/>
  <c r="C9" i="35"/>
  <c r="AD12" i="35"/>
  <c r="AD7" i="35" s="1"/>
  <c r="AB12" i="35"/>
  <c r="AB7" i="35" s="1"/>
  <c r="AH12" i="35"/>
  <c r="AH7" i="35" s="1"/>
  <c r="AF12" i="35"/>
  <c r="AF7" i="35" s="1"/>
  <c r="G9" i="35" l="1"/>
  <c r="BM9" i="35" s="1"/>
  <c r="C10" i="20"/>
  <c r="F14" i="35" l="1"/>
  <c r="G14" i="35" s="1"/>
  <c r="F13" i="35"/>
  <c r="G13" i="35" s="1"/>
  <c r="BM13" i="35" s="1"/>
  <c r="F10" i="35"/>
  <c r="C11" i="35"/>
  <c r="N12" i="35"/>
  <c r="N7" i="35" s="1"/>
  <c r="L12" i="35"/>
  <c r="L7" i="35" s="1"/>
  <c r="C13" i="35"/>
  <c r="B8" i="35"/>
  <c r="B10" i="20" s="1"/>
  <c r="G10" i="35" l="1"/>
  <c r="BM10" i="35" s="1"/>
  <c r="C13" i="20"/>
  <c r="F12" i="35"/>
  <c r="G12" i="35" s="1"/>
  <c r="BM12" i="35" s="1"/>
  <c r="N12" i="31"/>
  <c r="M12" i="31"/>
  <c r="O11" i="31"/>
  <c r="O10" i="31"/>
  <c r="O9" i="31"/>
  <c r="O8" i="31"/>
  <c r="O7" i="31"/>
  <c r="O12" i="31" s="1"/>
  <c r="D12" i="31"/>
  <c r="C14" i="35"/>
  <c r="BK12" i="35"/>
  <c r="BK7" i="35" s="1"/>
  <c r="BH12" i="35"/>
  <c r="BH7" i="35" s="1"/>
  <c r="BF12" i="35"/>
  <c r="BF7" i="35" s="1"/>
  <c r="BD12" i="35"/>
  <c r="BD7" i="35" s="1"/>
  <c r="BB12" i="35"/>
  <c r="BB7" i="35" s="1"/>
  <c r="AZ12" i="35"/>
  <c r="AZ7" i="35" s="1"/>
  <c r="AX12" i="35"/>
  <c r="AX7" i="35" s="1"/>
  <c r="AV12" i="35"/>
  <c r="AV7" i="35" s="1"/>
  <c r="AR12" i="35"/>
  <c r="AR7" i="35" s="1"/>
  <c r="AP12" i="35"/>
  <c r="AP7" i="35" s="1"/>
  <c r="AN12" i="35"/>
  <c r="AN7" i="35" s="1"/>
  <c r="Z12" i="35"/>
  <c r="Z7" i="35" s="1"/>
  <c r="X12" i="35"/>
  <c r="X7" i="35" s="1"/>
  <c r="V12" i="35"/>
  <c r="V7" i="35" s="1"/>
  <c r="T12" i="35"/>
  <c r="T7" i="35" s="1"/>
  <c r="P12" i="35"/>
  <c r="P7" i="35" s="1"/>
  <c r="J12" i="35"/>
  <c r="J7" i="35" s="1"/>
  <c r="H12" i="35"/>
  <c r="H7" i="35" s="1"/>
  <c r="B11" i="35"/>
  <c r="B13" i="20" s="1"/>
  <c r="F7" i="35" l="1"/>
  <c r="G7" i="35"/>
  <c r="BM7" i="35" s="1"/>
  <c r="C12" i="35"/>
  <c r="B12" i="35"/>
  <c r="B7" i="35" s="1"/>
  <c r="B11" i="20"/>
  <c r="B12" i="20"/>
  <c r="C10" i="35"/>
  <c r="H12" i="31"/>
  <c r="G12" i="31"/>
  <c r="F12" i="31"/>
  <c r="C12" i="31"/>
  <c r="C14" i="20" l="1"/>
  <c r="C7" i="35"/>
  <c r="C12" i="20"/>
  <c r="C11" i="20"/>
  <c r="B14" i="20"/>
  <c r="B9" i="20" s="1"/>
  <c r="E12" i="31"/>
  <c r="C9" i="20" l="1"/>
  <c r="B8" i="19"/>
  <c r="B9" i="19"/>
  <c r="B10" i="19"/>
  <c r="C12" i="19" l="1"/>
  <c r="C7" i="19" s="1"/>
  <c r="J18" i="19"/>
  <c r="D8" i="19"/>
  <c r="D14" i="19"/>
  <c r="D13" i="19"/>
  <c r="D11" i="19"/>
  <c r="D10" i="19"/>
  <c r="V9" i="19"/>
  <c r="D12" i="19" l="1"/>
  <c r="J9" i="19"/>
  <c r="H12" i="19"/>
  <c r="H9" i="19"/>
  <c r="D9" i="19" s="1"/>
  <c r="E22" i="19"/>
  <c r="E19" i="19"/>
  <c r="E28" i="19" l="1"/>
  <c r="E29" i="19" s="1"/>
  <c r="H12" i="30" l="1"/>
  <c r="I12" i="30"/>
  <c r="L12" i="30"/>
  <c r="O12" i="30"/>
  <c r="Q12" i="30"/>
  <c r="R12" i="30"/>
  <c r="T12" i="30"/>
  <c r="U12" i="30"/>
  <c r="X12" i="30"/>
  <c r="Z12" i="30"/>
  <c r="AA12" i="30"/>
  <c r="AC12" i="30"/>
  <c r="AD12" i="30"/>
  <c r="AF12" i="30"/>
  <c r="AG12" i="30"/>
  <c r="AI12" i="30"/>
  <c r="AJ12" i="30"/>
  <c r="AL12" i="30"/>
  <c r="AM12" i="30"/>
  <c r="AO12" i="30"/>
  <c r="AP12" i="30"/>
  <c r="AR12" i="30"/>
  <c r="AS12" i="30"/>
  <c r="AU12" i="30"/>
  <c r="F12" i="30"/>
  <c r="E12" i="19"/>
  <c r="E7" i="19" s="1"/>
  <c r="F12" i="19"/>
  <c r="G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B13" i="19"/>
  <c r="B14" i="19"/>
  <c r="B11" i="19"/>
  <c r="C11" i="30"/>
  <c r="B12" i="19" l="1"/>
  <c r="D9" i="20"/>
  <c r="B7" i="30"/>
  <c r="C7" i="30" l="1"/>
  <c r="I9" i="20"/>
  <c r="H9" i="20"/>
  <c r="F9" i="20"/>
  <c r="D7" i="19" l="1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B7" i="19"/>
</calcChain>
</file>

<file path=xl/comments1.xml><?xml version="1.0" encoding="utf-8"?>
<comments xmlns="http://schemas.openxmlformats.org/spreadsheetml/2006/main">
  <authors>
    <author>Anamai</author>
    <author>sky</author>
    <author>penkhae.b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Anamai:</t>
        </r>
        <r>
          <rPr>
            <sz val="9"/>
            <color indexed="81"/>
            <rFont val="Tahoma"/>
            <family val="2"/>
          </rPr>
          <t xml:space="preserve">
- สำนักงบประมาณโอนเงินกลับ = 18,000.- บาท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Anamai:</t>
        </r>
        <r>
          <rPr>
            <sz val="9"/>
            <color indexed="81"/>
            <rFont val="Tahoma"/>
            <family val="2"/>
          </rPr>
          <t xml:space="preserve">
งบประมาณตาม GFMIS
= 1,195,378,800.- บาท
(สนง.โอนเงินกลับ 18,000.- บาท)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Anamai:
-งบดำเนินงาน รับโอนเปลี่ยนแปลงจากงบลงทุน =5,347,800.- บาท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ตามระบบ GFMIS = 142,074,000.- บาท
เนื่องจากรับโอนเปลี่ยนแปลงจากงบลงทุน = 5,347,800.-  บาท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Anamai:
</t>
        </r>
        <r>
          <rPr>
            <sz val="9"/>
            <color indexed="81"/>
            <rFont val="Tahoma"/>
            <family val="2"/>
          </rPr>
          <t>- บวกผลเบิกจ่ายเบิกแทนกัน (สป.)  
= 1,199,250.- บาท
(โอนให้  1,200,000.- บาท)
- บวกผลเบิกจ่ายเบิกแทนกัน (คร.)
= 2,550,000.- บาท
(โอนให้  2,550,000.- บาท =100%)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Anamai:</t>
        </r>
        <r>
          <rPr>
            <sz val="9"/>
            <color indexed="81"/>
            <rFont val="Tahoma"/>
            <family val="2"/>
          </rPr>
          <t xml:space="preserve">
บวกผลเบิกจ่ายเบิกแทนกัน (สสจ.)
= 694,862.80 บาท
(โอนให้ 760,000.- บาท)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>Anamai:</t>
        </r>
        <r>
          <rPr>
            <sz val="9"/>
            <color indexed="81"/>
            <rFont val="Tahoma"/>
            <family val="2"/>
          </rPr>
          <t xml:space="preserve">
บวกผลเบิกจ่ายเบิกแทนกัน (คร.)
= 100,000.- บาท
(โอนให้  100,000.- บาท = 100%)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Anamai:</t>
        </r>
        <r>
          <rPr>
            <sz val="9"/>
            <color indexed="81"/>
            <rFont val="Tahoma"/>
            <family val="2"/>
          </rPr>
          <t xml:space="preserve">
- งบลงทุน โอนเปลี่ยนแปลงเป็นงบดำเนินงาน =5,347,800.- บาท</t>
        </r>
      </text>
    </comment>
    <comment ref="G10" authorId="2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ตามระบบ GFMIS = 199,239,900.- บาท
เนื่องจากโอนเปลี่ยนแปลงงบลงทุน เป็น งบดำเนินงาน = 5,347,800.-  บาท</t>
        </r>
      </text>
    </comment>
    <comment ref="E20" authorId="1" shapeId="0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สุขภาวะที่ดี      =  26,000.- บาท
ช่วงชีวิต ผ1     = 293,180.- บาท
บุคลากรภาครัฐ = 200,000.- บาท
</t>
        </r>
        <r>
          <rPr>
            <b/>
            <sz val="9"/>
            <color indexed="81"/>
            <rFont val="Tahoma"/>
            <family val="2"/>
          </rPr>
          <t>รวม 519.180.- บาท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ศก.พิเศษ          =  38,684.84  บาท 
ช่วงชีวิต ผ.1      =   6,717.41  บาท
ช่วงชีวิต ผ.2      =      405.28  บาท
สุขภาวะที่ดี        =      798.26  บาท
บุคลากรภาครัฐ   =  56,790.81  บาท
พื้นฐาน             =    9,098.67  บาท
ผุ้สูงอายุ ผ.1      =  49,470.19  บาท
ผุ้สูงอายุ ผ.2      =  17,808.85  บาท
ทรัพยากรน้ำ ผ.1 =   3,114.76  บาท
ทรัพยากรน้ำ ผ.2 =   2,595.96  บาท
นิเวศ ผ.1           =      604.71  บาท
นิเวศ ผ.2           =    3,481.24  บาท
นิเวศ ผ.3           =      176.89  บาท</t>
        </r>
        <r>
          <rPr>
            <b/>
            <sz val="9"/>
            <color indexed="81"/>
            <rFont val="Tahoma"/>
            <family val="2"/>
          </rPr>
          <t>รวม   189,747.87 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</rPr>
          <t>sky:</t>
        </r>
        <r>
          <rPr>
            <sz val="9"/>
            <color indexed="81"/>
            <rFont val="Tahoma"/>
            <family val="2"/>
          </rPr>
          <t xml:space="preserve">
สุขภาวะที่ดี = 65,137.20  บาท
พื้นฐาน      =     750.-    บาท
</t>
        </r>
        <r>
          <rPr>
            <b/>
            <sz val="9"/>
            <color indexed="81"/>
            <rFont val="Tahoma"/>
            <family val="2"/>
          </rPr>
          <t xml:space="preserve">รวม         65,887.20  บาท </t>
        </r>
      </text>
    </comment>
  </commentList>
</comments>
</file>

<file path=xl/comments2.xml><?xml version="1.0" encoding="utf-8"?>
<comments xmlns="http://schemas.openxmlformats.org/spreadsheetml/2006/main">
  <authors>
    <author>penkhae.b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โอนเปลี่ยนแปลงงบบุคลากร เป็นงบดำเนินงาน จำนวน 4,000,000.- บาท
- ลดยอดเงินจัดสรรในระบบ GFMIS ตามพระราชบัญญัติโอนงบประมาณรายจ่าย พ.ศ.2563 งบบุคลากร จำนวน 6,464,200.- บาท 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โอนเปลี่ยนแปลงงบบุคลากร เป็นงบดำเนินงาน จำนวน 4,000,000.- บาท
- ลดยอดเงินจัดสรรในระบบ GFMIS ตามพระราชบัญญัติโอนงบประมาณรายจ่าย พ.ศ.2563 งบบุคลากร จำนวน 6,464,200.- บาท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 - โอนเปลี่ยนแปลงงบบุคลากร เป็นงบดำเนินงาน จำนวน 4,000,000.- บาท
     - โอนเปลียนแปลงงบวิจัยเป็นงบดำเนินงาน เป็นค่าสาธารณูปโภค  จำนวน 134,296.50 บาท
   - โอนเปลียนแปลงงบลงทุนเป็นงบดำเนินงาน จำนวน 245,322.- บาท
 - โอนเปลียนแปลงงบดำเนินงาน เป็นงบลงทุน จำนวน 70,300.- บาท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บวกผลเบิกจ่าย เบิกแทน 
จำนวน 1,557,885.- บาท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โอนเปลี่ยนแปลงงบบุคลากร เป็นงบดำเนินงาน จำนวน 4,000,000.- บาท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  - โอนเปลียนแปลงงบวิจัยเป็นงบดำเนินงาน เป็นค่าสาธารณูปโภค  จำนวน 134,296.50 บาท
   - โอนเปลียนแปลงงบลงทุนเป็นงบดำเนินงาน จำนวน 245,322.- บาท
 - โอนเปลียนแปลงงบดำเนินงาน เป็นงบลงทุน จำนวน 70,300.- บาท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บวกผลเบิกจ่าย เบิกแทน 
จำนวน 1,196.675- บาท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- บวกผลเบิกจ่าย เบิกแทน 
จำนวน 361.210- บาท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     - โอนเปลียนแปลงงบวิจัยเป็นงบดำเนินงาน เป็นค่าสาธารณูปโภค  จำนวน 134,296.50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สำนักงบประมาณ ลดยอดจัดสรร 3 รายการ 
เป็นเงิน 6,911,000.- บาท
ตามพระราชบัญญัติโอนงบประมาณรายจ่าย พ.ศ.2563  
   - โอนเปลียนแปลงงบลงทุนเป็นงบดำเนินงาน จำนวน 245,322.- บาท
 - โอนเปลียนแปลงงบดำเนินงาน เป็นงบลงทุน จำนวน 70,300.- บาท</t>
        </r>
      </text>
    </comment>
    <comment ref="I10" authorId="0" shapeId="0">
      <text>
        <r>
          <rPr>
            <b/>
            <sz val="10"/>
            <color indexed="81"/>
            <rFont val="TH SarabunPSK"/>
            <family val="2"/>
          </rPr>
          <t>penkhae.b:</t>
        </r>
        <r>
          <rPr>
            <sz val="10"/>
            <color indexed="81"/>
            <rFont val="TH SarabunPSK"/>
            <family val="2"/>
          </rPr>
          <t xml:space="preserve">
ตามระบบ GFMIS = 203,889,000.- บาท
เนื่องจาก สำนักงบประมาณ ลดยอดจัดสรร 
3  รายการ เป็นเงิน 6,911,000.- บาท
ตามพระราชบัญญัติโอนงบประมาณรายจ่าย พ.ศ.2563  
 - โอนเปลียนแปลงงบลงทุนเป็นงบดำเนินงาน จำนวน 245,322.- บาท
 - โอนเปลียนแปลงงบดำเนินงาน เป็นงบลงทุน จำนวน 70,300.- บาท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สำนักงบประมาณ ลดยอดจัดสรร ค่าใช้จ่ายเดินทางไปต่างประเทศชั่วคราว เป็นเงิน 5,408,700.- บาท
ตามพระราชบัญญัติโอนงบประมาณรายจ่าย พ.ศ.2563  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ตามระบบ GFMIS = 1,135,900.- บาท
เนื่องจากสำนักงบประมาณ ลดยอดจัดสรร ค่าใช้จ่ายเดินทางไปต่างประเทศชั่วคราว เป็นเงิน 5,408,700.- บาท
ตามพระราชบัญญัติโอนงบประมาณรายจ่าย พ.ศ.2563  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 - โอนเปลียนแปลงงบวิจัยเป็นงบดำเนินงาน เป็นค่าสาธารณูปโภค  จำนวน 134,296.50 บาท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 - โอนเปลียนแปลงงบวิจัยเป็นงบดำเนินงาน เป็นค่าสาธารณูปโภค  จำนวน 134,296.50 บาท</t>
        </r>
      </text>
    </comment>
  </commentList>
</comments>
</file>

<file path=xl/comments3.xml><?xml version="1.0" encoding="utf-8"?>
<comments xmlns="http://schemas.openxmlformats.org/spreadsheetml/2006/main">
  <authors>
    <author>penkhae.b</author>
    <author>phaisankol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รับโอนเปลี่ยนแปลงจากงบลงทุน = 5,000,000.- บาท
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phaisankol:</t>
        </r>
        <r>
          <rPr>
            <sz val="9"/>
            <color indexed="81"/>
            <rFont val="Tahoma"/>
            <family val="2"/>
          </rPr>
          <t xml:space="preserve">
รับโอนเปลี่ยนแปลงจากงบลงทุน = 5,000,000.- บาท</t>
        </r>
      </text>
    </comment>
    <comment ref="AX9" authorId="1" shapeId="0">
      <text>
        <r>
          <rPr>
            <b/>
            <sz val="9"/>
            <color indexed="81"/>
            <rFont val="Tahoma"/>
            <family val="2"/>
          </rPr>
          <t>phaisankol:</t>
        </r>
        <r>
          <rPr>
            <sz val="9"/>
            <color indexed="81"/>
            <rFont val="Tahoma"/>
            <family val="2"/>
          </rPr>
          <t xml:space="preserve">
 บวก เบิกจ่ายเบิกแทน สป.=959,350.- บาท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โอนเปลี่ยนแปลงเป็นงบดำเนินงาน = 5,000,000.- บาท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</rPr>
          <t>phaisankol:</t>
        </r>
        <r>
          <rPr>
            <sz val="9"/>
            <color indexed="81"/>
            <rFont val="Tahoma"/>
            <family val="2"/>
          </rPr>
          <t xml:space="preserve">
โอนเปลี่ยนแปลงเป็นงบดำเนินงาน = 5,000,000.- บาท</t>
        </r>
      </text>
    </comment>
  </commentList>
</comments>
</file>

<file path=xl/comments4.xml><?xml version="1.0" encoding="utf-8"?>
<comments xmlns="http://schemas.openxmlformats.org/spreadsheetml/2006/main">
  <authors>
    <author>penkhae.b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รับโอนเปลี่ยนแปลงจากงบลงทุน = 5,000,000.- บาท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+ ผลเบิกจ่ายเบิกแทนกัน สป. = 959,350.- บาท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penkhae.b:</t>
        </r>
        <r>
          <rPr>
            <sz val="9"/>
            <color indexed="81"/>
            <rFont val="Tahoma"/>
            <family val="2"/>
          </rPr>
          <t xml:space="preserve">
โอนเปลี่ยนแปลงเป็นงบดำเนินงาน = 5,000,000.- บาท</t>
        </r>
      </text>
    </comment>
  </commentList>
</comments>
</file>

<file path=xl/sharedStrings.xml><?xml version="1.0" encoding="utf-8"?>
<sst xmlns="http://schemas.openxmlformats.org/spreadsheetml/2006/main" count="510" uniqueCount="228">
  <si>
    <t>แผน</t>
  </si>
  <si>
    <t>ผล</t>
  </si>
  <si>
    <t>หมวดรายจ่าย</t>
  </si>
  <si>
    <t>งบประมาณได้รับ
(ตาม พรบ.)</t>
  </si>
  <si>
    <t>แผนและผลการเบิกจ่ายงบประมาณ</t>
  </si>
  <si>
    <t>แผนงานบูรณาการสร้างความเสมอภาคเพื่อรองรับสังคมผู้สูงอายุ</t>
  </si>
  <si>
    <t>แผนงานบุคลากรภาครัฐ</t>
  </si>
  <si>
    <t>แผนงานพื้นฐานด้าน
การพัฒนาและเสริมสร้าง
ศักยภาพคน</t>
  </si>
  <si>
    <t>หมายเหตุ</t>
  </si>
  <si>
    <t>แผนงานบูรณาการพัฒนาพื้นที่เขตเศรษฐกิจพิเศษ</t>
  </si>
  <si>
    <t>แผนงานบูรณาการบริหารจัดการทรัพยากรน้ำ</t>
  </si>
  <si>
    <t>1. งบบุคลากร</t>
  </si>
  <si>
    <t>2. งบดำเนินงาน</t>
  </si>
  <si>
    <t>3. งบลงทุน</t>
  </si>
  <si>
    <t>4. งบเงินอุดหนุน</t>
  </si>
  <si>
    <t>5. งบรายจ่ายอื่น</t>
  </si>
  <si>
    <t>แผนงานบูรณาการ</t>
  </si>
  <si>
    <t>แผนงานยุทธศาสตร์สร้างเสริมให้คนมีสุขภาวะที่ดี</t>
  </si>
  <si>
    <t>แผนงานบูรณาการวิจัยและนวัตกรรม</t>
  </si>
  <si>
    <t>แผนงานบูรณาการพัฒนาศักยภาพคนตลอดช่วงชีวิต</t>
  </si>
  <si>
    <t>แผนงานบูรณาการพัฒนาเมืองอุตสาหกรรมเชิงนิเวศ และการจัดการมลพิษและสิ่งแวดล้อม</t>
  </si>
  <si>
    <t>แผนงานบูรณาการต่อต้านการทุจริตและประพฤติมิชอบ</t>
  </si>
  <si>
    <t>รวมทั้งสิ้น</t>
  </si>
  <si>
    <t>1. ผลการเบิกจ่าย ณ วันที่ 30 กันยายน 2562</t>
  </si>
  <si>
    <t>กระทรวงสาธารณสุข</t>
  </si>
  <si>
    <t>กรมอนามัย</t>
  </si>
  <si>
    <t>หน่วย : ล้านบาท (ทศนิยม 4 ตำแหน่ง)</t>
  </si>
  <si>
    <t>งบรายจ่าย</t>
  </si>
  <si>
    <t>วงเงินงบประมาณ</t>
  </si>
  <si>
    <t>ได้รับจัดสรร</t>
  </si>
  <si>
    <t>ก่อหนี้ผูกพัน</t>
  </si>
  <si>
    <t>ร้อยละเบิกจ่าย
ต่องบประมาณ</t>
  </si>
  <si>
    <t>ขอกันเงินฯ</t>
  </si>
  <si>
    <t>(1)</t>
  </si>
  <si>
    <t>(2)</t>
  </si>
  <si>
    <t>(3)</t>
  </si>
  <si>
    <t>(4)</t>
  </si>
  <si>
    <t>(5)</t>
  </si>
  <si>
    <t>(6)</t>
  </si>
  <si>
    <t>(7)</t>
  </si>
  <si>
    <t>งบบุคลากร</t>
  </si>
  <si>
    <t>งบเงินอุดหนุน</t>
  </si>
  <si>
    <t>(2) ได้รับอนุมัติเงินประจำงวด/อนุมัติให้โอนเปลี่ยนแปลงรายการ</t>
  </si>
  <si>
    <t>(3) รายการที่ทำสัญญาก่อหนี้ผูกพันไว้แล้ว</t>
  </si>
  <si>
    <t>(5) ร้อยละของการเบิกจ่ายกับงบประมาณที่ได้รับจัดสรร</t>
  </si>
  <si>
    <t xml:space="preserve">2. กรณีที่ผลการเบิกจ่ายงบประมาณที่ได้รับตาม พ.ร.บ. ไม่เป็นไปตามแผนการเบิกจ่าย ให้ชี้แจงรายละเอียด
</t>
  </si>
  <si>
    <t>ผลผลิตที่ 1</t>
  </si>
  <si>
    <t>แบบฟอร์ม ก.8</t>
  </si>
  <si>
    <t>งบประมาณปี 2563</t>
  </si>
  <si>
    <t>2. แผนและผลการเบิกจ่ายงบประมาณรายจ่ายประจำปีงบประมาณ พ.ศ. 2563 จำแนกระดับผลผลิต/โครงการ</t>
  </si>
  <si>
    <t>แผนงานยุทธศาสตร์พัฒนาศักยภาพคนตลอดช่วงชีวิต</t>
  </si>
  <si>
    <t>แผนงานยุทธศาสตร์การวิจัยและพัฒนานวัตกรรม</t>
  </si>
  <si>
    <t>แผนงานบูรณาการสร้างรายได้จากการท่องเที่ยว</t>
  </si>
  <si>
    <t>โครงการที่ 1</t>
  </si>
  <si>
    <t>โครงการที่ 2</t>
  </si>
  <si>
    <t xml:space="preserve">โครงการที่ 2 </t>
  </si>
  <si>
    <t xml:space="preserve"> 5.1 ค่าใช้จ่ายในการเดินทางไปราชการต่างประเทศ</t>
  </si>
  <si>
    <t xml:space="preserve"> 5.2 ค่าใช้จ่ายในการศึกษาวิจัย</t>
  </si>
  <si>
    <t>1. แผนและผลการเบิกจ่ายงบประมาณรายจ่ายประจำปีงบประมาณ พ.ศ. 2562 จำแนกระดับผลผลิต/โครงการ</t>
  </si>
  <si>
    <t>โครงการที่ 3</t>
  </si>
  <si>
    <t>งบประมาณ ปี 2562</t>
  </si>
  <si>
    <t>บาท</t>
  </si>
  <si>
    <t>เบิกจ่าย</t>
  </si>
  <si>
    <t>คงเหลือ</t>
  </si>
  <si>
    <t>1.) กันเหลื่อมปี</t>
  </si>
  <si>
    <t>- งบดำเนินงาน</t>
  </si>
  <si>
    <t>- งบลงทุน</t>
  </si>
  <si>
    <t>2.) งบประมาณเหลือจ่าย</t>
  </si>
  <si>
    <t>- งบดำเนินงาน (ให้หน่วยงานอื่นเบิกแทน)</t>
  </si>
  <si>
    <t>- งบอุดหนุน</t>
  </si>
  <si>
    <t>- งบรายจ่ายอื่น</t>
  </si>
  <si>
    <t>รวม (1+2)</t>
  </si>
  <si>
    <t>ผลต่าง*</t>
  </si>
  <si>
    <t xml:space="preserve">เนื่องจากมีการบรรจุ เลื่อนเงินเดือนและปรับวุฒิข้าราชการจำนวนมากจึงทำให้มีการเบิกจ่ายมากกว่าแผนที่วางไว้  </t>
  </si>
  <si>
    <t>กองคลัง ได้มีการขอสนับสนุนงบกลาง งบบุคลากร รายการเลื่อนเงินเดือนและปรับวุฒิข้าราชการจากกรมบัญชีกลางเรียบร้อยแล้ว</t>
  </si>
  <si>
    <t>ตามระบบ GFMIS</t>
  </si>
  <si>
    <t>งบลงทุน*</t>
  </si>
  <si>
    <t>แผนงานบูรณาการเตรียมความพร้อมเพื่อรองรับสังคมสูงวัย</t>
  </si>
  <si>
    <t>แผนงานบูรณาการจัดการมลพิษและสิ่งแวดล้อม</t>
  </si>
  <si>
    <t>หน่วย : บาท</t>
  </si>
  <si>
    <t>รายการ</t>
  </si>
  <si>
    <t>ปีงบประมาณ 2560</t>
  </si>
  <si>
    <t>ปีงบประมาณ 2561</t>
  </si>
  <si>
    <t>ปีงบประมาณ 2562</t>
  </si>
  <si>
    <t>ปีงบประมาณ 2563</t>
  </si>
  <si>
    <t>ปีงบประมาณ 2564</t>
  </si>
  <si>
    <t>รายละเอียดและคำชี้แจง</t>
  </si>
  <si>
    <t>จัดสรร</t>
  </si>
  <si>
    <t>จ่ายจริง</t>
  </si>
  <si>
    <t>งบประมาณ</t>
  </si>
  <si>
    <t>เสนอปรับลด</t>
  </si>
  <si>
    <t>งบประมาณคงหลือ</t>
  </si>
  <si>
    <t>ค่าไฟฟ้า</t>
  </si>
  <si>
    <t>ให้ระบุเหตุผล
(1) กรณีที่มีการใช้จ่ายเพิ่มขึ้น
(2) กรณีที่การใช้จ่ายจริงต่ำกว่า
     วงเงินงบประมาณที่ได้รับจัดสรร</t>
  </si>
  <si>
    <t>ค่าน้ำประปา</t>
  </si>
  <si>
    <t>ค่าโทรศัพท์</t>
  </si>
  <si>
    <t>ค่าบริการสื่อสารและโทรคมนาคม</t>
  </si>
  <si>
    <t>อื่น ๆ (ระบุ).....................</t>
  </si>
  <si>
    <t>แบบฟอร์ม ก.5</t>
  </si>
  <si>
    <t>กระทรวง   สาธารณสุข</t>
  </si>
  <si>
    <t>ส่วนราชการ  กรมอนามัย</t>
  </si>
  <si>
    <t>สถานะการเงิน</t>
  </si>
  <si>
    <t>ประมาณการ/แผนการใช้จ่ายเงินนอกงบประมาณ</t>
  </si>
  <si>
    <t>คำอธิบาย</t>
  </si>
  <si>
    <t>ปี 2563</t>
  </si>
  <si>
    <t>ปี 2564</t>
  </si>
  <si>
    <t>ปี 2565</t>
  </si>
  <si>
    <t>ปี 2566</t>
  </si>
  <si>
    <t>ปี 2567</t>
  </si>
  <si>
    <t>1. เงินนอกงบประมาณสะสมคงเหลือยกมา</t>
  </si>
  <si>
    <t>2. รายได้ประเภทเงินนอกงบประมาณ</t>
  </si>
  <si>
    <t>2.1 เงินรายได้</t>
  </si>
  <si>
    <t xml:space="preserve">2.2 ทุนหมุนเวียน </t>
  </si>
  <si>
    <t>2.3 เงินช่วยเหลือจากต่างประเทศ</t>
  </si>
  <si>
    <t>2.4 เงินอุดหนุนและบริจาค</t>
  </si>
  <si>
    <t>คำอธิบายแบบฟอร์ม</t>
  </si>
  <si>
    <t>2.5 เงินกู้ในประเทศ</t>
  </si>
  <si>
    <t>2.6 เงินกู้ต่างประเทศ</t>
  </si>
  <si>
    <t>2.7 อื่น ๆ*</t>
  </si>
  <si>
    <t>3. รวมเงินนอกงบประมาณทั้งสิ้น (1.+2.)</t>
  </si>
  <si>
    <t>4. นำไปสมทบกับงบประมาณ</t>
  </si>
  <si>
    <t>4.1 งบบุคลากร</t>
  </si>
  <si>
    <t>4.2 งบดำเนินงาน</t>
  </si>
  <si>
    <t>4.3 งบลงทุน</t>
  </si>
  <si>
    <t>4.4 งบเงินอุดหนุน</t>
  </si>
  <si>
    <t>4.5 งบรายจ่ายอื่น</t>
  </si>
  <si>
    <t>5. คงเหลือหลังหักเงินนำไปสมทบกับงบประมาณ (3.-4.)</t>
  </si>
  <si>
    <t>6. แผนการใช้จ่ายอื่น</t>
  </si>
  <si>
    <t>7. คงเหลือ (5.-6.)</t>
  </si>
  <si>
    <t>*หากไม่สามารถจำแนกตามข้อ 2.1 - 2.7 ได้ให้ใส่ในช่อง 2.7 อื่น ๆ และอธิบายในช่องหมายเหตุ เช่น เงินที่รัฐบาลอุดหนุนหรือจัดสรรให้</t>
  </si>
  <si>
    <t>แบบฟอร์ม ก.6</t>
  </si>
  <si>
    <t xml:space="preserve">หน่วย :บาท </t>
  </si>
  <si>
    <t>ตั้งงบประมาณไว้</t>
  </si>
  <si>
    <t>โอนเปลี่ยนแปลงเป็น</t>
  </si>
  <si>
    <t>*ประเภท</t>
  </si>
  <si>
    <t>ลำดับ</t>
  </si>
  <si>
    <t>สรุปรายการ</t>
  </si>
  <si>
    <t>หน่วย</t>
  </si>
  <si>
    <t>จำนวนเงิน</t>
  </si>
  <si>
    <t>เหตุผล</t>
  </si>
  <si>
    <t>ที่</t>
  </si>
  <si>
    <r>
      <t xml:space="preserve">ประเภทรายการ  * </t>
    </r>
    <r>
      <rPr>
        <sz val="12"/>
        <rFont val="TH SarabunPSK"/>
        <family val="2"/>
      </rPr>
      <t xml:space="preserve">                                                     </t>
    </r>
  </si>
  <si>
    <t xml:space="preserve">1. ยุบรายการเดิมเพื่อไปเพิ่มรายการใหม่                                        </t>
  </si>
  <si>
    <t>2. รายการที่มีวงเงินโอนเปลี่ยนแปลงเกิน 15% ของงบประมาณที่ตั้งไว้ (ให้แสดงเฉพาะงบลงทุน ค่าครุภัณฑ์ ที่มีราคาต่อหน่วยเกิน 1 ล้านบาท และค่าที่ดินและสิ่งก่อสร้างที่มีราคาต่อหน่วยเกิน 10 ล้านบาท)</t>
  </si>
  <si>
    <t>3. เปลี่ยนแปลงสถานที่ดำเนินงานจากที่กำหนดไว้เดิม</t>
  </si>
  <si>
    <t>แบบฟอร์ม ก.7</t>
  </si>
  <si>
    <t xml:space="preserve"> 3. สรุปข้อมูลแสดงการโอนเปลี่ยนแปลงงบประมาณรายจ่ายประจำปีงบประมาณ พ.ศ.2563</t>
  </si>
  <si>
    <t>4. สรุปข้อมูลแสดงการโอนเปลี่ยนแปลงงบประมาณรายจ่ายประจำปีงบประมาณ พ.ศ.2564</t>
  </si>
  <si>
    <t>(1) งบประมาณรายจ่ายประจำปีงบประมาณ พ.ศ.2564</t>
  </si>
  <si>
    <t>(6) เงินที่ขออนุมัติกันไว้เบิกจ่ายเหลื่อมปี ณ วันที่ 30 กันยายน 2563</t>
  </si>
  <si>
    <t>(7) เงินกันที่ทำสัญญาก่อหนี้ผูกพันไว้แล้ว ณ วันที่ 30 กันยายน 2563</t>
  </si>
  <si>
    <t>งบประมาณปี 2564</t>
  </si>
  <si>
    <t xml:space="preserve"> 5. สรุปการใช้จ่ายงบประมาณรายจ่ายประจำปีงบประมาณ พ.ศ.2564</t>
  </si>
  <si>
    <t>ปี 2568</t>
  </si>
  <si>
    <t>6. เงินนอกงบประมาณและแผนการใช้จ่ายปีงบประมาณ พ.ศ. 2563 - 2568</t>
  </si>
  <si>
    <t>ผลการเบิกจ่ายรวมทั้งสิ้น ณ วันที่ 30 เมษายน 2564</t>
  </si>
  <si>
    <t xml:space="preserve">เบิกจ่าย
(ณ 30 ก.ย. 63) </t>
  </si>
  <si>
    <t>ปีงบประมาณ 2565</t>
  </si>
  <si>
    <t>7. ค่าสาธารณูปโภค ปีงบประมาณ พ.ศ.2560-2564</t>
  </si>
  <si>
    <t>1. ผลการเบิกจ่าย ณ วันที่ 30 กันยายน 2563</t>
  </si>
  <si>
    <t>2. แผนและผลการเบิกจ่ายงบประมาณรายจ่ายประจำปีงบประมาณ พ.ศ. 2564 จำแนกระดับผลผลิต/โครงการ</t>
  </si>
  <si>
    <t>แผนงานยุทธศาสตร์จัดการมลพิษและสิ่งแวดล้อม</t>
  </si>
  <si>
    <t xml:space="preserve"> 5.2 ค่าใช้จ่ายในการส่งเสริมและป้องกันปัจจัยเสี่ยงด้านอนามัยสิ่งแวดล้อมในพื้นที่เขตเศรษฐกิจพิเศษ</t>
  </si>
  <si>
    <t>งปม. (+/-)</t>
  </si>
  <si>
    <t>งบรายจ่ายอื่น</t>
  </si>
  <si>
    <t>งบดำเนินงาน*</t>
  </si>
  <si>
    <t xml:space="preserve">       -  เบิกแทน งบดำเนินงาน แผนงานยุทธศาสตร์เสริมสร้างให้คนมีสุขภาวะที่ดี ผลผลิตที่ 1 โครงการควบคุมและป้องกันโรคขาดสารไอโอดีนแห่งชาติ สำนักโภชนาการ ให้ สำนักสาธารณสุขจังหวัด 76 จังหวัด จังหวัดละ 3,600.- บาท </t>
  </si>
  <si>
    <t xml:space="preserve">          รวมทั้งสิ้น  273,600.- บาท เบิกจ่ายแล้ว  14,400.- บาท  คงเหลือ 259,200.- บาท (เงินคงเหลือคืนงบประมาณสำนักโภชนาการ)</t>
  </si>
  <si>
    <t xml:space="preserve">       -  เบิกแทน งบดำเนินงาน แผนงานยุทธศาสตร์เสริมสร้างให้คนมีสุขภาวะที่ดี ผลผลิตที่ 1 โครงการควบคุมและป้องกันโรคขาดสารไอโอดีนแห่งชาติ สำนักโภชนาการ ให้ สำนักสาธารณสุขจังหวัด 76 จังหวัด จังหวัดละ 5,400.- บาท </t>
  </si>
  <si>
    <t xml:space="preserve">          จำนวน 410,400.- บาท ส่งคืนกรมอนามัย 40,020.- บาท เบิกจ่าย 346,810.- บาท  คงเหลือ 23,570.- บาท</t>
  </si>
  <si>
    <t xml:space="preserve">          จำนวน 1,200,000.- บาท เบิกจ่าย 1,196,675.- บาท คงเหลือ 3,325.- บาท</t>
  </si>
  <si>
    <t xml:space="preserve">    2. โอนเปลี่ยนแปลงงบประมาณ และปรับลดงบประมาณ ปี 2563</t>
  </si>
  <si>
    <t xml:space="preserve">         - ลดยอดเงินจัดสรรในระบบ GFMIS ตามพระราชบัญญัติโอนงบประมาณรายจ่าย พ.ศ.2563 งบบุคลากร จำนวน 6,464,200.- บาท </t>
  </si>
  <si>
    <t xml:space="preserve">         - โอนเปลี่ยนแปลงงบบุคลากร เป็นงบดำเนินงาน จำนวน 4,000,000.- บาท</t>
  </si>
  <si>
    <t xml:space="preserve">         - โอนเปลียนแปลงงบลงทุนเป็นงบดำเนินงาน จำนวน 245,322.- บาท</t>
  </si>
  <si>
    <t xml:space="preserve">         - โอนเปลียนแปลงงบวิจัยเป็นงบดำเนินงาน เป็นค่าสาธารณูปโภค  จำนวน 134,296.50 บาท</t>
  </si>
  <si>
    <t xml:space="preserve">         - โอนเปลียนแปลงงบดำเนินงาน เป็นงบลงทุน จำนวน 70,300.- บาท</t>
  </si>
  <si>
    <t xml:space="preserve">        - ลดยอดเงินจัดสรรในระบบ GFMIS ตามพระราชบัญญัติโอนงบประมาณรายจ่าย พ.ศ.2563  </t>
  </si>
  <si>
    <t xml:space="preserve">           1.รายการปรับปรุงห้องน้ำ ชาย - หญิง สำนักส่งเสริมสุขภาพ                               จำนวน  2,500,000.- บาท</t>
  </si>
  <si>
    <t xml:space="preserve">         - ลดยอดเงินจัดสรรในระบบ GFMIS ตามพระราชบัญญัติโอนงบประมาณรายจ่าย พ.ศ.2563 ค่าใช้จ่ายในการเดินทางไปราชการต่างประเทศชั่วคราว  จำนวน  5,408,700.- บาท
</t>
  </si>
  <si>
    <t xml:space="preserve">       - เบิกแทน งบดำเนินงาน แผนงานพื้นฐานด้านการพัฒนาและเสริมสร้างศักยภาพทรัพยากรมนุษย์ ผลผลิตที่ 1  กรมอนามัย ให้ สำนักตรวจราชการ สำนักปลัดกระทรวงสาธารณสุข เบิกแทน โครงการขับเคลื่อนภารกิจตรวจราชการฯ 
</t>
  </si>
  <si>
    <t xml:space="preserve">           3.รายการศูนย์ต้นแบบเฉพาะทางด้านพัฒนาการเด็ก ศูนย์อนามัยที่ 7 ขอนแก่น        จำนวน  3,418,000.- บาท</t>
  </si>
  <si>
    <t xml:space="preserve">    1. เบิกแทนกัน งบดำเนินงาน จำนวน 1,584,780.- บาท  เบิกจ่าย   1,557,885.-  บาท    คงเหลือ  26,895.- บาท</t>
  </si>
  <si>
    <t>ตามระบบ GFMIS 
ณ 30 ก.ย. 63</t>
  </si>
  <si>
    <t xml:space="preserve"> ** หมายเหตุ : งบประมาณ ปี 2563 จำนวน 2,030,689,900.- บาท </t>
  </si>
  <si>
    <t>ทาสีภายนอกอาคารโรงพยาบาลส่งเสริมสุขภาพและทาสีภายในแผนกสูติ-นรีเวชกรรม</t>
  </si>
  <si>
    <t>1 หลัง</t>
  </si>
  <si>
    <t>ทาสีภายนอกอาคารโรงพยาบาลส่งเสริมสุขภาพและทาสีภายในแผนกผู้ป่วยนอก</t>
  </si>
  <si>
    <t>เนื่องด้วยโรงพยาบาลส่งเสริมสุขภาพได้มีการปรับเปลี่ยนระบบการให้บริการเน้นให้บริการแผนกผู้ป่วยนอกให้เป็นสถานที่สวยงาม สะอาดและสภาพของอาคารต้องเหมาะแก่การให้บริการรักษาพยาบาล</t>
  </si>
  <si>
    <t>ปรับปรุงห้องน้ำ หอสูตินรีเวชกรรม ชั้น 2 (คนพิการ)</t>
  </si>
  <si>
    <t>1 งาน</t>
  </si>
  <si>
    <t>ปรับปรุงห้องน้ำคนพิการและผู้สูงวัยแผนกผู้ป่วยนอก</t>
  </si>
  <si>
    <t>เนื่องด้วยโรงพยาบาลส่งเสริมสุขภาพได้มีการเปลี่ยนระบบการให้บริการแผนกผู้ป่วยนอกเพื่อส่งเสริมสุขภาพผู้รับบริการและประชาชนทั่วไปให้มีสุขภาพดี จึงจำเป็นต้องปรับปรุงห้องน้ำคนพิการและผู้สูงวัยเดิมให้ดีและผ่านมาตรฐาน และเพื่อรองรับบริการที่เป็นผู้สูงวัยที่มีจำนวนเพิ่มมากขึ้น</t>
  </si>
  <si>
    <t>ปรับปรุงห้องอาบน้ำและห้องส้วมผู้ป่วยสามัญ</t>
  </si>
  <si>
    <t>ปรับปรุงห้องน้ำแผนก เด็กดี - เด็กป่วย และแผนกเวชศาสตร์ชันสูตร</t>
  </si>
  <si>
    <t>เนื่องด้วยโรงพยาบาลส่งเสริมสุขภาพได้มีการปรับเปลี่ยนระบบการให้บริการเน้นให้บริการแผนกผู้ป่วยนอกเพื่อส่งเสริมสุขภาพผู้รับบริการและประชาชนทั่วไปให้มีสขุภาพดี จึงจำเป็นต้องปรับปรุงห้องน้ำแผนกเด็กดี-เด็กป่วยและแผนกเวชศาสตร์ชันสูตร เนื่องจากห้องน้ำเดิมชำรุดจึงจำเป็นต้องปรับปรุงห้องน้ำให้ได้มาตรฐาน HAS ซึ่งจะได้รองรับผู้ที่มารับบริการที่เพิ่มมากขึ้นและจะได้เป็นต้นแบบของห้องน้ำที่ผ่านมาตรฐาน HAS</t>
  </si>
  <si>
    <t>ไม่มี</t>
  </si>
  <si>
    <t>PO</t>
  </si>
  <si>
    <t>PO/เงินกันเหลื่อมปี</t>
  </si>
  <si>
    <r>
      <t xml:space="preserve">       </t>
    </r>
    <r>
      <rPr>
        <b/>
        <u/>
        <sz val="22"/>
        <rFont val="TH SarabunPSK"/>
        <family val="2"/>
      </rPr>
      <t xml:space="preserve"> งบบุคลากร</t>
    </r>
    <r>
      <rPr>
        <b/>
        <sz val="22"/>
        <rFont val="TH SarabunPSK"/>
        <family val="2"/>
      </rPr>
      <t xml:space="preserve">  ตาม พรบ.งบประมาณรายจ่าย ปี 2563 จำนวน 1,189,173,800.- บาท  คงเหลือ 1,178,709,600.- บาท</t>
    </r>
  </si>
  <si>
    <r>
      <t xml:space="preserve">       </t>
    </r>
    <r>
      <rPr>
        <b/>
        <u/>
        <sz val="24"/>
        <rFont val="TH SarabunPSK"/>
        <family val="2"/>
      </rPr>
      <t xml:space="preserve"> งบดำเนินงาน</t>
    </r>
    <r>
      <rPr>
        <b/>
        <sz val="24"/>
        <rFont val="TH SarabunPSK"/>
        <family val="2"/>
      </rPr>
      <t xml:space="preserve"> ตาม พรบ.งบประมาณรายจ่าย ปี 2563 จำนวน 609,466,500.- บาท  คงเหลือ 613,775,818.50 บาท</t>
    </r>
  </si>
  <si>
    <r>
      <t xml:space="preserve">       </t>
    </r>
    <r>
      <rPr>
        <b/>
        <u/>
        <sz val="24"/>
        <rFont val="TH SarabunPSK"/>
        <family val="2"/>
      </rPr>
      <t xml:space="preserve"> งบลงทุน</t>
    </r>
    <r>
      <rPr>
        <b/>
        <sz val="24"/>
        <rFont val="TH SarabunPSK"/>
        <family val="2"/>
      </rPr>
      <t xml:space="preserve"> ตาม พรบ.งบประมาณรายจ่าย ปี 2563 จำนวน 210,800,000.- บาท  คงเหลือ 203,713,978.- บาท</t>
    </r>
  </si>
  <si>
    <r>
      <t xml:space="preserve">       </t>
    </r>
    <r>
      <rPr>
        <b/>
        <u/>
        <sz val="24"/>
        <rFont val="TH SarabunPSK"/>
        <family val="2"/>
      </rPr>
      <t xml:space="preserve">งบรายจ่ายอื่น </t>
    </r>
    <r>
      <rPr>
        <b/>
        <sz val="24"/>
        <rFont val="TH SarabunPSK"/>
        <family val="2"/>
      </rPr>
      <t xml:space="preserve">  ตาม พรบ.งบประมาณรายจ่าย ปี 2563  จำนวน 20,536,600.-บาท คงเหลือ 14,993,603.50 บาท</t>
    </r>
  </si>
  <si>
    <r>
      <t xml:space="preserve">           2.รายการปรับปรุงห้องประชุมราชพฤกษ์ ศูนย์อนามัยที่ 7 ขอนแก่น                       จำนวน    993,000.- บาท                             </t>
    </r>
    <r>
      <rPr>
        <b/>
        <sz val="24"/>
        <color rgb="FF0000FF"/>
        <rFont val="TH SarabunPSK"/>
        <family val="2"/>
      </rPr>
      <t>รวม 6,911,000.- บาท</t>
    </r>
  </si>
  <si>
    <r>
      <t>เงินนอกงบประมาณ</t>
    </r>
    <r>
      <rPr>
        <sz val="14"/>
        <rFont val="TH SarabunPSK"/>
        <family val="2"/>
      </rPr>
      <t xml:space="preserve"> หมายถึง บรรดาเงินทั้งปวงที่หน่วยงานของรัฐจัดเก็บหรือได้รับไว้เป็นกรรมสิทธิ์ตามกฎหมาย ระเบียบ ข้อบังคับ 
หรือจากนิติกรรมหรือนิติเหตุ หรือกรณีอื่นใด ที่ต้องนำส่งคลัง แต่มีกฎหมายอนุญาตให้สามารถเก็บไว้ใช้จ่ายได้โดยไม่ต้องนำส่งคลัง</t>
    </r>
  </si>
  <si>
    <r>
      <t>การรายงาน</t>
    </r>
    <r>
      <rPr>
        <sz val="14"/>
        <rFont val="TH SarabunPSK"/>
        <family val="2"/>
      </rPr>
      <t xml:space="preserve"> รอบระยะเวลาการจัดทำรายงานให้เป็นไปตามปีงบประมาณ (ตั้งแต่วันที่ 1 ตุลาคม - 30 กันยายน) หน่วยรับงบประมาณที่ใช้ปีปฏิทินขอให้ปรับ
เป็นปีงบประมาณ โดยเป็นรายงานตามเกณฑ์เงินสด และเงินฝากระยะสั้นไม่เกิน 1 ปี </t>
    </r>
  </si>
  <si>
    <r>
      <t>หน่วยงานที่ต้องจัดทำรายงาน</t>
    </r>
    <r>
      <rPr>
        <sz val="14"/>
        <rFont val="TH SarabunPSK"/>
        <family val="2"/>
      </rPr>
      <t xml:space="preserve">  คือ หน่วยรับงบประมาณ ซึ่งขอรับหรือได้รับจัดสรรงบประมาณรายจ่ายประจำปีงบประมาณ พ.ศ. 2564 ตามมาตรา 4 
ของพระราชบัญญัติวิธีการงบประมาณ พ.ศ. 2561 </t>
    </r>
  </si>
  <si>
    <r>
      <t xml:space="preserve">1.  </t>
    </r>
    <r>
      <rPr>
        <b/>
        <sz val="14"/>
        <rFont val="TH SarabunPSK"/>
        <family val="2"/>
      </rPr>
      <t>เงินนอกงบประมาณสะสมคงเหลือยกมา</t>
    </r>
    <r>
      <rPr>
        <sz val="14"/>
        <rFont val="TH SarabunPSK"/>
        <family val="2"/>
      </rPr>
      <t xml:space="preserve"> หมายถึง จำนวนเงินสดคงเหลือและเงินฝากระยะสั้นไม่เกิน 1 ปี ณ สิ้นปีงบประมาณ 
(ปีงบประมาณ 2563 เป็นข้อมูลจริง ปีงบประมาณ 2563 -2568 เป็นประมาณการ)</t>
    </r>
  </si>
  <si>
    <r>
      <t xml:space="preserve">2.  </t>
    </r>
    <r>
      <rPr>
        <b/>
        <sz val="14"/>
        <rFont val="TH SarabunPSK"/>
        <family val="2"/>
      </rPr>
      <t>รายได้ประเภทเงินนอกงบประมาณ</t>
    </r>
    <r>
      <rPr>
        <sz val="14"/>
        <rFont val="TH SarabunPSK"/>
        <family val="2"/>
      </rPr>
      <t xml:space="preserve"> หมายถึง จำนวนรายได้ประเภทเงินนอกงบประมาณ ที่ได้รับตั้งแต่วันที่ 1 ตุลาคม – 30 กันยายน ที่กฎหมายอนุญาตให้เก็บไว้ใช้จ่ายได้โดยไม่ต้องนำส่งคลัง ปีงบประมาณ 2563 เป็นข้อมูลจริง ปีงบประมาณ 2564 - 2568
เป็นประมาณการ (2. = 2.1+2.2+2.3+2.4+2.5+2.6+2.7) จำแนก ดังนี้</t>
    </r>
  </si>
  <si>
    <r>
      <t xml:space="preserve">     2.1 </t>
    </r>
    <r>
      <rPr>
        <b/>
        <sz val="14"/>
        <rFont val="TH SarabunPSK"/>
        <family val="2"/>
      </rPr>
      <t>เงินรายได้</t>
    </r>
    <r>
      <rPr>
        <sz val="14"/>
        <rFont val="TH SarabunPSK"/>
        <family val="2"/>
      </rPr>
      <t xml:space="preserve"> หมายถึง  เงินรายได้จากการดำเนินงาน การขายหรือให้บริการ </t>
    </r>
  </si>
  <si>
    <r>
      <t xml:space="preserve">     2.2 </t>
    </r>
    <r>
      <rPr>
        <b/>
        <sz val="14"/>
        <rFont val="TH SarabunPSK"/>
        <family val="2"/>
      </rPr>
      <t>ทุนหมุนเวียน</t>
    </r>
    <r>
      <rPr>
        <sz val="14"/>
        <rFont val="TH SarabunPSK"/>
        <family val="2"/>
      </rPr>
      <t xml:space="preserve"> หมายถึง กองทุน กองทุนหมุนเวียน เงินทุน เงินทุนหมุนเวียน ทุน หรือทุนหมุนเวียน ที่ตั้งขึ้น เพื่อกิจการที่อนุญาตให้นำรายรับ
สมทบทุนไว้ใช้จ่ายได้โดยไม่ต้องนำส่งคลัง </t>
    </r>
  </si>
  <si>
    <r>
      <t xml:space="preserve">     2.3 </t>
    </r>
    <r>
      <rPr>
        <b/>
        <sz val="14"/>
        <rFont val="TH SarabunPSK"/>
        <family val="2"/>
      </rPr>
      <t xml:space="preserve">เงินช่วยเหลือจากต่างประเทศ </t>
    </r>
    <r>
      <rPr>
        <sz val="14"/>
        <rFont val="TH SarabunPSK"/>
        <family val="2"/>
      </rPr>
      <t>หมายถึง เงินที่รัฐบาล องค์การ หรือสถาบันระหว่างประเทศมอบให้หน่วยรับงบประมาณ</t>
    </r>
  </si>
  <si>
    <r>
      <t xml:space="preserve">     2.4 </t>
    </r>
    <r>
      <rPr>
        <b/>
        <sz val="14"/>
        <rFont val="TH SarabunPSK"/>
        <family val="2"/>
      </rPr>
      <t>เงินอุดหนุนและบริจาค</t>
    </r>
    <r>
      <rPr>
        <sz val="14"/>
        <rFont val="TH SarabunPSK"/>
        <family val="2"/>
      </rPr>
      <t xml:space="preserve"> หมายถึง เงินรายได้ที่บุคคลอื่นอุดหนุน บริจาค ช่วยเหลือสนับสนุนแก่หน่วยรับงบประมาณนอกจากงบประมาณ</t>
    </r>
  </si>
  <si>
    <r>
      <t xml:space="preserve">     2.5 - 2.6 </t>
    </r>
    <r>
      <rPr>
        <b/>
        <sz val="14"/>
        <rFont val="TH SarabunPSK"/>
        <family val="2"/>
      </rPr>
      <t>เงินกู้ในประเทศ / เงินกู้ต่างประเทศ</t>
    </r>
    <r>
      <rPr>
        <sz val="14"/>
        <rFont val="TH SarabunPSK"/>
        <family val="2"/>
      </rPr>
      <t xml:space="preserve"> หมายถึง เงินจากการกู้เงินของหน่วยรับงบประมาณในแต่ละปีงบประมาณเพื่อดำเนินงานตามโครงการใด ๆ</t>
    </r>
  </si>
  <si>
    <r>
      <t xml:space="preserve">     2.7 </t>
    </r>
    <r>
      <rPr>
        <b/>
        <sz val="14"/>
        <rFont val="TH SarabunPSK"/>
        <family val="2"/>
      </rPr>
      <t>อื่น ๆ</t>
    </r>
    <r>
      <rPr>
        <sz val="14"/>
        <rFont val="TH SarabunPSK"/>
        <family val="2"/>
      </rPr>
      <t xml:space="preserve"> หมายถึง เงินนอกงบประมาณอื่นใดที่หน่วยรับงบประมาณได้รับไว้นอกเหนือจากที่จำแนกไว้ข้างต้น</t>
    </r>
  </si>
  <si>
    <r>
      <t xml:space="preserve">3. </t>
    </r>
    <r>
      <rPr>
        <b/>
        <sz val="14"/>
        <rFont val="TH SarabunPSK"/>
        <family val="2"/>
      </rPr>
      <t>รวมเงินนอกงบประมาณทั้งสิ้น</t>
    </r>
    <r>
      <rPr>
        <sz val="14"/>
        <rFont val="TH SarabunPSK"/>
        <family val="2"/>
      </rPr>
      <t xml:space="preserve"> คือ 1. เงินนอกงบประมาณสะสมคงเหลือยกมา + 2. รายได้ประเภทเงินนอกงบประมาณ </t>
    </r>
  </si>
  <si>
    <r>
      <t xml:space="preserve">4.  </t>
    </r>
    <r>
      <rPr>
        <b/>
        <sz val="14"/>
        <rFont val="TH SarabunPSK"/>
        <family val="2"/>
      </rPr>
      <t>นำไปสมทบกับเงินงบประมาณ</t>
    </r>
    <r>
      <rPr>
        <sz val="14"/>
        <rFont val="TH SarabunPSK"/>
        <family val="2"/>
      </rPr>
      <t xml:space="preserve"> หมายถึง เงินนอกงบประมาณที่นำไปสมทบกับเงินงบประมาณรายจ่าย </t>
    </r>
    <r>
      <rPr>
        <b/>
        <sz val="14"/>
        <rFont val="TH SarabunPSK"/>
        <family val="2"/>
      </rPr>
      <t>เฉพาะรายการที่ขอรับจัดสรรงบประมาณ</t>
    </r>
    <r>
      <rPr>
        <sz val="14"/>
        <rFont val="TH SarabunPSK"/>
        <family val="2"/>
      </rPr>
      <t xml:space="preserve"> 
โดยอาจจะสมทบบางส่วนหรือร้อยละ 100 ก็ได้ และระบุในเอกสารประกอบงบประมาณรายจ่ายประจำปี และบันทึกข้อมูลในระบบ e-Budgeting 
จำแนกตามงบรายจ่าย คือ งบบุคลากร งบดำเนินงาน งบลงทุน งบเงินอุดหนุน งบรายจ่ายอื่น ปี 2562 คือ รายจ่ายจริงหรือก่อหนี้ผูกพันไว้แล้ว 
ปีงบประมาณ 2564 - 2568 เป็นประมาณการ (4. = 4.1+4.2+4.3+4.4+4.5)</t>
    </r>
  </si>
  <si>
    <r>
      <t xml:space="preserve">5. </t>
    </r>
    <r>
      <rPr>
        <b/>
        <sz val="14"/>
        <rFont val="TH SarabunPSK"/>
        <family val="2"/>
      </rPr>
      <t>คงเหลือหลังหักเงินนำไปสมทบกับงบประมาณ</t>
    </r>
    <r>
      <rPr>
        <sz val="14"/>
        <rFont val="TH SarabunPSK"/>
        <family val="2"/>
      </rPr>
      <t xml:space="preserve"> คือ 3. รวมเงินนอกงบประมาณทั้งสิ้น - 4. นำไปสมทบกับงบประมาณ </t>
    </r>
  </si>
  <si>
    <r>
      <t xml:space="preserve">6.  </t>
    </r>
    <r>
      <rPr>
        <b/>
        <sz val="14"/>
        <rFont val="TH SarabunPSK"/>
        <family val="2"/>
      </rPr>
      <t>แผนการใช้จ่ายอื่น</t>
    </r>
    <r>
      <rPr>
        <sz val="14"/>
        <rFont val="TH SarabunPSK"/>
        <family val="2"/>
      </rPr>
      <t> หมายถึง เงินนอกงบประมาณที่ไม่ได้นำไปสมทบกับเงินงบประมาณ (ตามข้อ 4) แต่ใช้จ่ายตามวัตถุประสงค์ของหน่วยงาน หรือที่มีแผนงาน /โครงการ / กิจกรรมที่จะใช้จ่ายแล้ว ปีงบประมาณ 2563 คือ รายจ่ายจริงหรือก่อหนี้ผูกพันไว้แล้ว ปีงบประมาณ 2564 - 2568 เป็นประมาณการ</t>
    </r>
  </si>
  <si>
    <r>
      <t xml:space="preserve">7.  </t>
    </r>
    <r>
      <rPr>
        <b/>
        <sz val="14"/>
        <rFont val="TH SarabunPSK"/>
        <family val="2"/>
      </rPr>
      <t>คงเหลือ</t>
    </r>
    <r>
      <rPr>
        <sz val="14"/>
        <rFont val="TH SarabunPSK"/>
        <family val="2"/>
      </rPr>
      <t xml:space="preserve"> คือ 5. คงเหลือหลังหักเงินนำไปสมทบกับงบประมาณ - 6.  แผนการใช้จ่ายอื่น</t>
    </r>
  </si>
  <si>
    <t>แผน (+/-)
ณ 31 พ.ค. 64</t>
  </si>
  <si>
    <t>งปม.
ตาม GFMIS</t>
  </si>
  <si>
    <t>รวม
(PO. + เบิกจ่าย)</t>
  </si>
  <si>
    <t>1. ผลการเบิกจ่าย ณ วันที่ 30 มิถุนายน 2564</t>
  </si>
  <si>
    <t>เบิกจ่ายแล้ว 
ณ วันที่ 30 มิ.ย. 64</t>
  </si>
  <si>
    <t>(4) ผลการเบิกจ่ายรวมทั้งสิ้น ณ วันที่ 30 มิถุนายน 2564</t>
  </si>
  <si>
    <t>รวมทั้งสิ้น
(PO. + เบิกจ่าย)</t>
  </si>
  <si>
    <t>เบิกจ่าย
(ณ 30 มิ.ย. 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</si>
</sst>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&lt;=99999999][$-D000000]0\-####\-####;[$-D000000]#\-####\-####"/>
    <numFmt numFmtId="167" formatCode="#,##0.0000,,"/>
    <numFmt numFmtId="168" formatCode="&quot;Yes&quot;;&quot;Yes&quot;;&quot;No&quot;"/>
    <numFmt numFmtId="169" formatCode="#,##0;[Red]#,##0"/>
    <numFmt numFmtId="170" formatCode="_-* #,##0_-;\-* #,##0_-;_-* &quot;-&quot;??_-;_-@_-"/>
    <numFmt numFmtId="171" formatCode="_-* #,##0.0000_-;\-* #,##0.0000_-;_-* &quot;-&quot;??_-;_-@_-"/>
    <numFmt numFmtId="172" formatCode="#,##0.00_ ;\-#,##0.00\ "/>
    <numFmt numFmtId="173" formatCode="_-* #,##0.00_-;\-* #,##0.00_-;_-* \-??_-;_-@_-"/>
    <numFmt numFmtId="174" formatCode="#,##0.0;[Red]#,##0.0"/>
    <numFmt numFmtId="175" formatCode="#,##0.000000000000;[Red]#,##0.000000000000"/>
    <numFmt numFmtId="176" formatCode="_-* #,##0.0000_-;\-#,##0.0000_-;_-* &quot;-&quot;??_-;_-@_-"/>
    <numFmt numFmtId="177" formatCode="_-* #,##0.00000_-;\-#,##0.00000_-;_-* &quot;-&quot;??_-;_-@_-"/>
  </numFmts>
  <fonts count="10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4"/>
      <name val="AngsanaUPC"/>
      <family val="1"/>
    </font>
    <font>
      <sz val="11"/>
      <color indexed="8"/>
      <name val="Calibri"/>
      <family val="2"/>
      <charset val="222"/>
    </font>
    <font>
      <sz val="12"/>
      <name val="นูลมรผ"/>
    </font>
    <font>
      <b/>
      <sz val="20"/>
      <name val="TH SarabunPSK"/>
      <family val="2"/>
    </font>
    <font>
      <sz val="11"/>
      <color indexed="9"/>
      <name val="Calibri"/>
      <family val="2"/>
      <charset val="222"/>
    </font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4"/>
      <name val="TH SarabunIT๙"/>
      <family val="2"/>
    </font>
    <font>
      <sz val="16"/>
      <name val="AngsanaUPC"/>
      <family val="1"/>
      <charset val="222"/>
    </font>
    <font>
      <sz val="11"/>
      <color indexed="9"/>
      <name val="Tahoma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 New"/>
      <family val="2"/>
      <charset val="222"/>
    </font>
    <font>
      <sz val="10"/>
      <name val="Arial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4"/>
      <color theme="1"/>
      <name val="TH SarabunPSK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sz val="16"/>
      <name val="Cordia New"/>
      <family val="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sz val="12"/>
      <name val="Times New Roman"/>
      <family val="1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6"/>
      <color rgb="FFFF000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icrosoft YaHei"/>
      <family val="2"/>
      <charset val="222"/>
    </font>
    <font>
      <sz val="14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b/>
      <sz val="16"/>
      <color rgb="FF000099"/>
      <name val="TH SarabunPSK"/>
      <family val="2"/>
    </font>
    <font>
      <sz val="11"/>
      <color rgb="FFC00000"/>
      <name val="Calibri"/>
      <family val="2"/>
      <charset val="222"/>
      <scheme val="minor"/>
    </font>
    <font>
      <sz val="16"/>
      <color rgb="FFC0000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0"/>
      <color indexed="81"/>
      <name val="TH SarabunPSK"/>
      <family val="2"/>
    </font>
    <font>
      <sz val="10"/>
      <color indexed="81"/>
      <name val="TH SarabunPSK"/>
      <family val="2"/>
    </font>
    <font>
      <b/>
      <sz val="22"/>
      <name val="TH SarabunPSK"/>
      <family val="2"/>
    </font>
    <font>
      <u/>
      <sz val="10"/>
      <color indexed="12"/>
      <name val="Arial"/>
      <family val="2"/>
    </font>
    <font>
      <b/>
      <sz val="16"/>
      <color indexed="12"/>
      <name val="TH SarabunPSK"/>
      <family val="2"/>
    </font>
    <font>
      <b/>
      <u/>
      <sz val="16"/>
      <color indexed="10"/>
      <name val="TH SarabunPSK"/>
      <family val="2"/>
    </font>
    <font>
      <b/>
      <u/>
      <sz val="16"/>
      <name val="TH SarabunPSK"/>
      <family val="2"/>
    </font>
    <font>
      <b/>
      <sz val="26"/>
      <color rgb="FFFF0066"/>
      <name val="TH SarabunPSK"/>
      <family val="2"/>
    </font>
    <font>
      <b/>
      <sz val="14"/>
      <name val="TH SarabunPSK"/>
      <family val="2"/>
    </font>
    <font>
      <b/>
      <sz val="16"/>
      <color theme="1"/>
      <name val="DilleniaUPC"/>
      <family val="1"/>
    </font>
    <font>
      <sz val="16"/>
      <color theme="1"/>
      <name val="DilleniaUPC"/>
      <family val="1"/>
    </font>
    <font>
      <u/>
      <sz val="16"/>
      <color theme="1"/>
      <name val="DilleniaUPC"/>
      <family val="1"/>
    </font>
    <font>
      <b/>
      <u/>
      <sz val="16"/>
      <color theme="1"/>
      <name val="TH SarabunPSK"/>
      <family val="2"/>
    </font>
    <font>
      <b/>
      <u/>
      <sz val="16"/>
      <color theme="1"/>
      <name val="DilleniaUPC"/>
      <family val="1"/>
    </font>
    <font>
      <sz val="14"/>
      <name val="DilleniaUPC"/>
      <family val="1"/>
    </font>
    <font>
      <sz val="16"/>
      <color indexed="8"/>
      <name val="DilleniaUPC"/>
      <family val="1"/>
    </font>
    <font>
      <sz val="16"/>
      <name val="DilleniaUPC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sz val="26"/>
      <color theme="1"/>
      <name val="Calibri"/>
      <family val="2"/>
      <charset val="222"/>
      <scheme val="minor"/>
    </font>
    <font>
      <sz val="18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sz val="20"/>
      <name val="TH SarabunPSK"/>
      <family val="2"/>
    </font>
    <font>
      <sz val="20"/>
      <color rgb="FFFF0000"/>
      <name val="TH SarabunPSK"/>
      <family val="2"/>
    </font>
    <font>
      <b/>
      <sz val="20"/>
      <color theme="1"/>
      <name val="Calibri"/>
      <family val="2"/>
      <charset val="222"/>
      <scheme val="minor"/>
    </font>
    <font>
      <sz val="20"/>
      <color theme="1"/>
      <name val="TH SarabunPSK"/>
      <family val="2"/>
    </font>
    <font>
      <b/>
      <sz val="24"/>
      <name val="TH SarabunPSK"/>
      <family val="2"/>
    </font>
    <font>
      <sz val="24"/>
      <color theme="1"/>
      <name val="TH SarabunPSK"/>
      <family val="2"/>
    </font>
    <font>
      <sz val="24"/>
      <name val="TH SarabunPSK"/>
      <family val="2"/>
    </font>
    <font>
      <b/>
      <sz val="24"/>
      <color rgb="FF0000FF"/>
      <name val="TH SarabunPSK"/>
      <family val="2"/>
    </font>
    <font>
      <b/>
      <u/>
      <sz val="22"/>
      <name val="TH SarabunPSK"/>
      <family val="2"/>
    </font>
    <font>
      <b/>
      <u/>
      <sz val="24"/>
      <name val="TH SarabunPSK"/>
      <family val="2"/>
    </font>
    <font>
      <b/>
      <sz val="18"/>
      <color rgb="FFC00000"/>
      <name val="TH SarabunPSK"/>
      <family val="2"/>
    </font>
    <font>
      <b/>
      <u/>
      <sz val="14"/>
      <name val="TH SarabunPSK"/>
      <family val="2"/>
    </font>
    <font>
      <b/>
      <sz val="18"/>
      <color rgb="FF0000FF"/>
      <name val="TH SarabunPSK"/>
      <family val="2"/>
    </font>
    <font>
      <sz val="20"/>
      <color rgb="FF0000FF"/>
      <name val="TH SarabunPS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7" fillId="0" borderId="0"/>
    <xf numFmtId="0" fontId="8" fillId="0" borderId="2" applyNumberFormat="0" applyAlignment="0" applyProtection="0">
      <alignment horizontal="left" vertical="center"/>
    </xf>
    <xf numFmtId="0" fontId="8" fillId="0" borderId="1">
      <alignment horizontal="left" vertical="center"/>
    </xf>
    <xf numFmtId="0" fontId="6" fillId="0" borderId="0"/>
    <xf numFmtId="9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" fillId="0" borderId="0"/>
    <xf numFmtId="0" fontId="7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8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20" fillId="0" borderId="0" applyFill="0" applyProtection="0"/>
    <xf numFmtId="0" fontId="6" fillId="0" borderId="0"/>
    <xf numFmtId="0" fontId="18" fillId="0" borderId="0"/>
    <xf numFmtId="0" fontId="16" fillId="0" borderId="0"/>
    <xf numFmtId="0" fontId="1" fillId="0" borderId="0"/>
    <xf numFmtId="0" fontId="17" fillId="0" borderId="0"/>
    <xf numFmtId="0" fontId="6" fillId="0" borderId="0"/>
    <xf numFmtId="0" fontId="19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0" fontId="21" fillId="16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5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17" fillId="0" borderId="0"/>
    <xf numFmtId="0" fontId="6" fillId="0" borderId="0"/>
    <xf numFmtId="0" fontId="17" fillId="0" borderId="0"/>
    <xf numFmtId="0" fontId="7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7" borderId="4" applyNumberFormat="0" applyAlignment="0" applyProtection="0"/>
    <xf numFmtId="0" fontId="32" fillId="18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" borderId="0" applyNumberFormat="0" applyBorder="0" applyAlignment="0" applyProtection="0"/>
    <xf numFmtId="0" fontId="36" fillId="0" borderId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37" fillId="16" borderId="8" applyNumberFormat="0" applyAlignment="0" applyProtection="0"/>
    <xf numFmtId="0" fontId="6" fillId="23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49" fillId="0" borderId="0" applyFill="0" applyBorder="0" applyAlignment="0" applyProtection="0"/>
    <xf numFmtId="165" fontId="3" fillId="0" borderId="0" applyFont="0" applyFill="0" applyBorder="0" applyAlignment="0" applyProtection="0"/>
    <xf numFmtId="0" fontId="20" fillId="0" borderId="0" applyFill="0" applyProtection="0"/>
    <xf numFmtId="0" fontId="1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21" fillId="16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5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3" fillId="0" borderId="0"/>
    <xf numFmtId="0" fontId="31" fillId="7" borderId="4" applyNumberFormat="0" applyAlignment="0" applyProtection="0"/>
    <xf numFmtId="0" fontId="32" fillId="18" borderId="0" applyNumberFormat="0" applyBorder="0" applyAlignment="0" applyProtection="0"/>
    <xf numFmtId="0" fontId="34" fillId="0" borderId="7" applyNumberFormat="0" applyFill="0" applyAlignment="0" applyProtection="0"/>
    <xf numFmtId="0" fontId="3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37" fillId="16" borderId="8" applyNumberFormat="0" applyAlignment="0" applyProtection="0"/>
    <xf numFmtId="0" fontId="3" fillId="23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65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169" fontId="4" fillId="0" borderId="13" xfId="15" applyNumberFormat="1" applyFont="1" applyFill="1" applyBorder="1" applyAlignment="1">
      <alignment vertical="top"/>
    </xf>
    <xf numFmtId="169" fontId="4" fillId="0" borderId="0" xfId="15" applyNumberFormat="1" applyFont="1" applyFill="1" applyAlignment="1">
      <alignment vertical="top"/>
    </xf>
    <xf numFmtId="169" fontId="41" fillId="0" borderId="0" xfId="15" applyNumberFormat="1" applyFont="1" applyFill="1" applyAlignment="1">
      <alignment vertical="top"/>
    </xf>
    <xf numFmtId="169" fontId="42" fillId="0" borderId="0" xfId="15" applyNumberFormat="1" applyFont="1" applyFill="1" applyAlignment="1">
      <alignment horizontal="center" vertical="center"/>
    </xf>
    <xf numFmtId="169" fontId="43" fillId="0" borderId="0" xfId="15" applyNumberFormat="1" applyFont="1" applyFill="1" applyAlignment="1">
      <alignment vertical="top"/>
    </xf>
    <xf numFmtId="169" fontId="5" fillId="0" borderId="13" xfId="15" applyNumberFormat="1" applyFont="1" applyFill="1" applyBorder="1" applyAlignment="1">
      <alignment horizontal="center" vertical="top" wrapText="1"/>
    </xf>
    <xf numFmtId="169" fontId="5" fillId="0" borderId="19" xfId="15" applyNumberFormat="1" applyFont="1" applyFill="1" applyBorder="1" applyAlignment="1">
      <alignment horizontal="center" vertical="top" wrapText="1"/>
    </xf>
    <xf numFmtId="169" fontId="5" fillId="0" borderId="19" xfId="15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/>
    <xf numFmtId="0" fontId="45" fillId="0" borderId="0" xfId="0" applyFont="1"/>
    <xf numFmtId="0" fontId="45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quotePrefix="1" applyFont="1" applyBorder="1" applyAlignment="1">
      <alignment horizontal="center"/>
    </xf>
    <xf numFmtId="167" fontId="5" fillId="0" borderId="23" xfId="1" applyNumberFormat="1" applyFont="1" applyBorder="1"/>
    <xf numFmtId="172" fontId="5" fillId="0" borderId="23" xfId="1" applyNumberFormat="1" applyFont="1" applyBorder="1" applyAlignment="1">
      <alignment horizontal="center"/>
    </xf>
    <xf numFmtId="0" fontId="2" fillId="0" borderId="23" xfId="0" applyFont="1" applyBorder="1"/>
    <xf numFmtId="167" fontId="4" fillId="0" borderId="23" xfId="1" applyNumberFormat="1" applyFont="1" applyBorder="1"/>
    <xf numFmtId="172" fontId="4" fillId="0" borderId="23" xfId="1" applyNumberFormat="1" applyFont="1" applyBorder="1" applyAlignment="1">
      <alignment horizontal="center"/>
    </xf>
    <xf numFmtId="167" fontId="4" fillId="0" borderId="23" xfId="1" applyNumberFormat="1" applyFont="1" applyFill="1" applyBorder="1" applyAlignment="1">
      <alignment vertical="center"/>
    </xf>
    <xf numFmtId="0" fontId="47" fillId="0" borderId="0" xfId="15" applyFont="1"/>
    <xf numFmtId="0" fontId="48" fillId="0" borderId="0" xfId="15" applyFont="1"/>
    <xf numFmtId="0" fontId="4" fillId="0" borderId="0" xfId="15" applyFont="1"/>
    <xf numFmtId="0" fontId="45" fillId="0" borderId="0" xfId="0" applyFont="1" applyAlignment="1">
      <alignment horizontal="right"/>
    </xf>
    <xf numFmtId="165" fontId="2" fillId="0" borderId="0" xfId="1" applyFont="1"/>
    <xf numFmtId="0" fontId="0" fillId="0" borderId="0" xfId="0" applyBorder="1" applyAlignment="1">
      <alignment vertical="top"/>
    </xf>
    <xf numFmtId="165" fontId="4" fillId="0" borderId="24" xfId="1" applyFont="1" applyFill="1" applyBorder="1"/>
    <xf numFmtId="0" fontId="45" fillId="24" borderId="22" xfId="0" applyFont="1" applyFill="1" applyBorder="1" applyAlignment="1">
      <alignment vertical="top"/>
    </xf>
    <xf numFmtId="0" fontId="45" fillId="0" borderId="23" xfId="0" applyFont="1" applyBorder="1" applyAlignment="1">
      <alignment horizontal="left"/>
    </xf>
    <xf numFmtId="0" fontId="50" fillId="0" borderId="0" xfId="192" applyFont="1" applyFill="1" applyBorder="1" applyAlignment="1">
      <alignment vertical="top"/>
    </xf>
    <xf numFmtId="0" fontId="50" fillId="0" borderId="0" xfId="192" applyFont="1" applyFill="1" applyBorder="1" applyAlignment="1">
      <alignment horizontal="center" vertical="top"/>
    </xf>
    <xf numFmtId="169" fontId="5" fillId="25" borderId="13" xfId="15" applyNumberFormat="1" applyFont="1" applyFill="1" applyBorder="1" applyAlignment="1">
      <alignment horizontal="center" vertical="top" wrapText="1"/>
    </xf>
    <xf numFmtId="169" fontId="5" fillId="25" borderId="19" xfId="15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 horizontal="right" vertical="top"/>
    </xf>
    <xf numFmtId="0" fontId="52" fillId="0" borderId="0" xfId="0" applyFont="1"/>
    <xf numFmtId="165" fontId="4" fillId="25" borderId="23" xfId="1" applyFont="1" applyFill="1" applyBorder="1"/>
    <xf numFmtId="167" fontId="4" fillId="25" borderId="23" xfId="1" applyNumberFormat="1" applyFont="1" applyFill="1" applyBorder="1"/>
    <xf numFmtId="167" fontId="4" fillId="25" borderId="0" xfId="0" applyNumberFormat="1" applyFont="1" applyFill="1"/>
    <xf numFmtId="169" fontId="4" fillId="0" borderId="13" xfId="15" applyNumberFormat="1" applyFont="1" applyFill="1" applyBorder="1" applyAlignment="1">
      <alignment vertical="top" wrapText="1"/>
    </xf>
    <xf numFmtId="165" fontId="4" fillId="0" borderId="24" xfId="1" applyFont="1" applyFill="1" applyBorder="1" applyAlignment="1">
      <alignment vertical="top"/>
    </xf>
    <xf numFmtId="165" fontId="2" fillId="0" borderId="31" xfId="1" applyFont="1" applyBorder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6" borderId="0" xfId="15" applyFont="1" applyFill="1" applyAlignment="1">
      <alignment vertical="center"/>
    </xf>
    <xf numFmtId="170" fontId="5" fillId="26" borderId="0" xfId="1" applyNumberFormat="1" applyFont="1" applyFill="1" applyAlignment="1">
      <alignment horizontal="left" vertical="center"/>
    </xf>
    <xf numFmtId="165" fontId="5" fillId="26" borderId="0" xfId="1" applyFont="1" applyFill="1" applyAlignment="1">
      <alignment horizontal="left" vertical="center"/>
    </xf>
    <xf numFmtId="165" fontId="5" fillId="26" borderId="0" xfId="1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15" applyFont="1"/>
    <xf numFmtId="165" fontId="5" fillId="0" borderId="0" xfId="1" applyFont="1"/>
    <xf numFmtId="165" fontId="4" fillId="0" borderId="0" xfId="15" applyNumberFormat="1" applyFont="1"/>
    <xf numFmtId="49" fontId="4" fillId="0" borderId="0" xfId="15" applyNumberFormat="1" applyFont="1" applyAlignment="1">
      <alignment horizontal="left"/>
    </xf>
    <xf numFmtId="165" fontId="4" fillId="0" borderId="0" xfId="1" applyFont="1"/>
    <xf numFmtId="49" fontId="4" fillId="0" borderId="0" xfId="15" applyNumberFormat="1" applyFont="1"/>
    <xf numFmtId="0" fontId="5" fillId="25" borderId="0" xfId="15" applyFont="1" applyFill="1"/>
    <xf numFmtId="43" fontId="5" fillId="25" borderId="0" xfId="1" applyNumberFormat="1" applyFont="1" applyFill="1"/>
    <xf numFmtId="165" fontId="5" fillId="25" borderId="0" xfId="1" applyFont="1" applyFill="1"/>
    <xf numFmtId="43" fontId="4" fillId="0" borderId="0" xfId="1" applyNumberFormat="1" applyFont="1"/>
    <xf numFmtId="0" fontId="56" fillId="0" borderId="0" xfId="0" applyFont="1" applyAlignment="1">
      <alignment vertical="center"/>
    </xf>
    <xf numFmtId="165" fontId="5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1" applyFont="1" applyAlignment="1">
      <alignment vertical="top"/>
    </xf>
    <xf numFmtId="165" fontId="2" fillId="25" borderId="31" xfId="1" applyFont="1" applyFill="1" applyBorder="1" applyAlignment="1">
      <alignment vertical="top"/>
    </xf>
    <xf numFmtId="165" fontId="2" fillId="0" borderId="22" xfId="1" applyFont="1" applyBorder="1" applyAlignment="1">
      <alignment vertical="top"/>
    </xf>
    <xf numFmtId="165" fontId="2" fillId="0" borderId="22" xfId="1" applyFont="1" applyFill="1" applyBorder="1" applyAlignment="1">
      <alignment vertical="top"/>
    </xf>
    <xf numFmtId="165" fontId="2" fillId="0" borderId="23" xfId="1" applyFont="1" applyFill="1" applyBorder="1" applyAlignment="1">
      <alignment vertical="top"/>
    </xf>
    <xf numFmtId="165" fontId="2" fillId="0" borderId="24" xfId="1" applyFont="1" applyBorder="1" applyAlignment="1">
      <alignment vertical="top"/>
    </xf>
    <xf numFmtId="165" fontId="2" fillId="0" borderId="23" xfId="1" applyFont="1" applyBorder="1" applyAlignment="1">
      <alignment vertical="top"/>
    </xf>
    <xf numFmtId="165" fontId="0" fillId="0" borderId="31" xfId="1" applyFont="1" applyFill="1" applyBorder="1" applyAlignment="1">
      <alignment vertical="top"/>
    </xf>
    <xf numFmtId="165" fontId="0" fillId="0" borderId="31" xfId="1" applyFont="1" applyBorder="1" applyAlignment="1">
      <alignment vertical="top"/>
    </xf>
    <xf numFmtId="165" fontId="4" fillId="25" borderId="31" xfId="1" applyFont="1" applyFill="1" applyBorder="1" applyAlignment="1">
      <alignment vertical="top"/>
    </xf>
    <xf numFmtId="169" fontId="57" fillId="0" borderId="31" xfId="15" applyNumberFormat="1" applyFont="1" applyFill="1" applyBorder="1" applyAlignment="1">
      <alignment horizontal="center" vertical="top" wrapText="1"/>
    </xf>
    <xf numFmtId="165" fontId="58" fillId="24" borderId="22" xfId="1" applyFont="1" applyFill="1" applyBorder="1" applyAlignment="1">
      <alignment vertical="top"/>
    </xf>
    <xf numFmtId="4" fontId="58" fillId="0" borderId="31" xfId="1" applyNumberFormat="1" applyFont="1" applyBorder="1"/>
    <xf numFmtId="4" fontId="58" fillId="0" borderId="31" xfId="1" applyNumberFormat="1" applyFont="1" applyFill="1" applyBorder="1" applyAlignment="1">
      <alignment vertical="center"/>
    </xf>
    <xf numFmtId="165" fontId="58" fillId="0" borderId="31" xfId="1" applyFont="1" applyBorder="1" applyAlignment="1">
      <alignment vertical="top"/>
    </xf>
    <xf numFmtId="4" fontId="5" fillId="0" borderId="31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top"/>
    </xf>
    <xf numFmtId="165" fontId="59" fillId="0" borderId="0" xfId="0" applyNumberFormat="1" applyFont="1" applyAlignment="1">
      <alignment vertical="top"/>
    </xf>
    <xf numFmtId="165" fontId="0" fillId="0" borderId="0" xfId="0" applyNumberFormat="1" applyBorder="1" applyAlignment="1">
      <alignment vertical="top"/>
    </xf>
    <xf numFmtId="165" fontId="43" fillId="0" borderId="0" xfId="1" applyFont="1" applyFill="1" applyAlignment="1">
      <alignment vertical="top"/>
    </xf>
    <xf numFmtId="165" fontId="2" fillId="0" borderId="0" xfId="1" applyFont="1" applyFill="1" applyAlignment="1">
      <alignment vertical="top"/>
    </xf>
    <xf numFmtId="165" fontId="60" fillId="0" borderId="0" xfId="1" applyFont="1" applyFill="1" applyAlignment="1">
      <alignment vertical="top"/>
    </xf>
    <xf numFmtId="174" fontId="43" fillId="0" borderId="0" xfId="15" applyNumberFormat="1" applyFont="1" applyFill="1" applyAlignment="1">
      <alignment vertical="top"/>
    </xf>
    <xf numFmtId="175" fontId="4" fillId="0" borderId="0" xfId="15" applyNumberFormat="1" applyFont="1"/>
    <xf numFmtId="4" fontId="4" fillId="0" borderId="0" xfId="15" applyNumberFormat="1" applyFont="1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top"/>
    </xf>
    <xf numFmtId="4" fontId="0" fillId="0" borderId="0" xfId="0" applyNumberFormat="1" applyBorder="1" applyAlignment="1">
      <alignment vertical="top"/>
    </xf>
    <xf numFmtId="0" fontId="61" fillId="0" borderId="0" xfId="0" applyFont="1" applyAlignment="1">
      <alignment vertical="top"/>
    </xf>
    <xf numFmtId="165" fontId="45" fillId="24" borderId="22" xfId="1" applyFont="1" applyFill="1" applyBorder="1" applyAlignment="1">
      <alignment vertical="top"/>
    </xf>
    <xf numFmtId="165" fontId="2" fillId="0" borderId="0" xfId="0" applyNumberFormat="1" applyFont="1"/>
    <xf numFmtId="167" fontId="2" fillId="0" borderId="0" xfId="0" applyNumberFormat="1" applyFont="1"/>
    <xf numFmtId="165" fontId="5" fillId="0" borderId="23" xfId="1" applyFont="1" applyBorder="1"/>
    <xf numFmtId="165" fontId="0" fillId="0" borderId="0" xfId="1" applyFont="1" applyBorder="1" applyAlignment="1">
      <alignment vertical="top"/>
    </xf>
    <xf numFmtId="165" fontId="41" fillId="0" borderId="24" xfId="1" applyFont="1" applyFill="1" applyBorder="1"/>
    <xf numFmtId="165" fontId="41" fillId="0" borderId="22" xfId="1" applyFont="1" applyBorder="1" applyAlignment="1">
      <alignment vertical="top"/>
    </xf>
    <xf numFmtId="165" fontId="41" fillId="0" borderId="22" xfId="1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6" fillId="0" borderId="0" xfId="193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 wrapText="1"/>
    </xf>
    <xf numFmtId="0" fontId="5" fillId="27" borderId="32" xfId="0" applyFont="1" applyFill="1" applyBorder="1" applyAlignment="1">
      <alignment horizontal="center" vertical="center" wrapText="1"/>
    </xf>
    <xf numFmtId="0" fontId="5" fillId="27" borderId="29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170" fontId="4" fillId="0" borderId="33" xfId="126" applyNumberFormat="1" applyFont="1" applyFill="1" applyBorder="1" applyAlignment="1">
      <alignment vertical="center"/>
    </xf>
    <xf numFmtId="170" fontId="4" fillId="0" borderId="31" xfId="126" applyNumberFormat="1" applyFont="1" applyBorder="1" applyAlignment="1">
      <alignment vertical="center"/>
    </xf>
    <xf numFmtId="170" fontId="4" fillId="0" borderId="31" xfId="126" applyNumberFormat="1" applyFont="1" applyFill="1" applyBorder="1" applyAlignment="1">
      <alignment vertical="center"/>
    </xf>
    <xf numFmtId="165" fontId="4" fillId="25" borderId="31" xfId="1" applyFont="1" applyFill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170" fontId="4" fillId="0" borderId="31" xfId="0" applyNumberFormat="1" applyFont="1" applyBorder="1" applyAlignment="1">
      <alignment vertical="center"/>
    </xf>
    <xf numFmtId="170" fontId="4" fillId="0" borderId="31" xfId="0" applyNumberFormat="1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4" fillId="0" borderId="0" xfId="153" applyFont="1" applyAlignment="1">
      <alignment horizontal="left" vertical="top"/>
    </xf>
    <xf numFmtId="0" fontId="4" fillId="0" borderId="0" xfId="153" applyFont="1" applyAlignment="1">
      <alignment vertical="top"/>
    </xf>
    <xf numFmtId="0" fontId="69" fillId="0" borderId="0" xfId="153" applyFont="1" applyAlignment="1">
      <alignment vertical="top"/>
    </xf>
    <xf numFmtId="0" fontId="51" fillId="0" borderId="0" xfId="153" applyFont="1" applyAlignment="1">
      <alignment horizontal="right" vertical="top"/>
    </xf>
    <xf numFmtId="0" fontId="42" fillId="0" borderId="0" xfId="153" applyFont="1" applyAlignment="1">
      <alignment vertical="top"/>
    </xf>
    <xf numFmtId="0" fontId="70" fillId="0" borderId="3" xfId="153" applyFont="1" applyBorder="1" applyAlignment="1">
      <alignment horizontal="right" vertical="top"/>
    </xf>
    <xf numFmtId="0" fontId="50" fillId="0" borderId="0" xfId="153" applyFont="1" applyAlignment="1">
      <alignment vertical="top"/>
    </xf>
    <xf numFmtId="0" fontId="71" fillId="0" borderId="31" xfId="2" applyFont="1" applyBorder="1" applyAlignment="1">
      <alignment horizontal="center" vertical="top"/>
    </xf>
    <xf numFmtId="0" fontId="45" fillId="0" borderId="28" xfId="2" applyFont="1" applyBorder="1" applyAlignment="1">
      <alignment horizontal="left" vertical="top"/>
    </xf>
    <xf numFmtId="0" fontId="72" fillId="0" borderId="28" xfId="2" applyFont="1" applyBorder="1" applyAlignment="1">
      <alignment vertical="top" wrapText="1"/>
    </xf>
    <xf numFmtId="0" fontId="45" fillId="0" borderId="37" xfId="2" applyFont="1" applyBorder="1" applyAlignment="1">
      <alignment horizontal="left" vertical="top"/>
    </xf>
    <xf numFmtId="0" fontId="72" fillId="0" borderId="37" xfId="2" applyFont="1" applyBorder="1" applyAlignment="1">
      <alignment vertical="top" wrapText="1"/>
    </xf>
    <xf numFmtId="0" fontId="2" fillId="0" borderId="38" xfId="153" applyFont="1" applyBorder="1" applyAlignment="1">
      <alignment horizontal="left" vertical="top"/>
    </xf>
    <xf numFmtId="0" fontId="72" fillId="0" borderId="38" xfId="2" applyFont="1" applyBorder="1" applyAlignment="1">
      <alignment horizontal="left" vertical="top"/>
    </xf>
    <xf numFmtId="0" fontId="2" fillId="0" borderId="39" xfId="153" applyFont="1" applyBorder="1" applyAlignment="1">
      <alignment horizontal="left" vertical="top"/>
    </xf>
    <xf numFmtId="0" fontId="72" fillId="0" borderId="39" xfId="2" applyFont="1" applyBorder="1" applyAlignment="1">
      <alignment horizontal="left" vertical="top"/>
    </xf>
    <xf numFmtId="0" fontId="45" fillId="0" borderId="40" xfId="153" applyFont="1" applyBorder="1" applyAlignment="1">
      <alignment horizontal="left" vertical="top"/>
    </xf>
    <xf numFmtId="0" fontId="72" fillId="0" borderId="40" xfId="2" applyFont="1" applyBorder="1" applyAlignment="1">
      <alignment horizontal="left" vertical="top"/>
    </xf>
    <xf numFmtId="0" fontId="72" fillId="0" borderId="37" xfId="2" applyFont="1" applyBorder="1" applyAlignment="1">
      <alignment horizontal="left" vertical="top"/>
    </xf>
    <xf numFmtId="0" fontId="2" fillId="0" borderId="38" xfId="2" applyFont="1" applyBorder="1" applyAlignment="1">
      <alignment horizontal="left" vertical="top"/>
    </xf>
    <xf numFmtId="0" fontId="2" fillId="0" borderId="39" xfId="2" applyFont="1" applyBorder="1" applyAlignment="1">
      <alignment horizontal="left" vertical="top"/>
    </xf>
    <xf numFmtId="0" fontId="45" fillId="0" borderId="35" xfId="2" applyFont="1" applyBorder="1" applyAlignment="1">
      <alignment horizontal="left" vertical="top"/>
    </xf>
    <xf numFmtId="0" fontId="73" fillId="0" borderId="35" xfId="2" applyFont="1" applyBorder="1" applyAlignment="1">
      <alignment horizontal="left" vertical="top"/>
    </xf>
    <xf numFmtId="0" fontId="45" fillId="0" borderId="40" xfId="2" applyFont="1" applyBorder="1" applyAlignment="1">
      <alignment horizontal="left" vertical="top"/>
    </xf>
    <xf numFmtId="0" fontId="73" fillId="0" borderId="40" xfId="2" applyFont="1" applyBorder="1" applyAlignment="1">
      <alignment horizontal="left" vertical="top"/>
    </xf>
    <xf numFmtId="0" fontId="74" fillId="0" borderId="0" xfId="2" applyFont="1" applyAlignment="1">
      <alignment horizontal="left" vertical="top"/>
    </xf>
    <xf numFmtId="0" fontId="75" fillId="0" borderId="0" xfId="2" applyFont="1" applyAlignment="1">
      <alignment vertical="top"/>
    </xf>
    <xf numFmtId="0" fontId="72" fillId="0" borderId="0" xfId="2" applyFont="1" applyAlignment="1">
      <alignment vertical="top"/>
    </xf>
    <xf numFmtId="0" fontId="76" fillId="0" borderId="0" xfId="2" applyFont="1" applyAlignment="1">
      <alignment vertical="top"/>
    </xf>
    <xf numFmtId="0" fontId="77" fillId="0" borderId="0" xfId="2" applyFont="1" applyAlignment="1">
      <alignment vertical="top" wrapText="1"/>
    </xf>
    <xf numFmtId="0" fontId="48" fillId="0" borderId="0" xfId="2" applyFont="1" applyAlignment="1">
      <alignment horizontal="left" vertical="top"/>
    </xf>
    <xf numFmtId="0" fontId="78" fillId="0" borderId="0" xfId="153" applyFont="1" applyAlignment="1">
      <alignment vertical="top"/>
    </xf>
    <xf numFmtId="49" fontId="50" fillId="0" borderId="0" xfId="0" applyNumberFormat="1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51" fillId="28" borderId="0" xfId="0" applyFont="1" applyFill="1" applyAlignment="1">
      <alignment horizontal="right" vertical="top"/>
    </xf>
    <xf numFmtId="0" fontId="5" fillId="0" borderId="0" xfId="15" applyFont="1" applyAlignment="1"/>
    <xf numFmtId="0" fontId="4" fillId="0" borderId="0" xfId="15" applyFont="1" applyAlignment="1">
      <alignment horizontal="centerContinuous"/>
    </xf>
    <xf numFmtId="165" fontId="4" fillId="0" borderId="0" xfId="1" applyFont="1" applyAlignment="1">
      <alignment horizontal="centerContinuous"/>
    </xf>
    <xf numFmtId="0" fontId="4" fillId="0" borderId="0" xfId="15" applyFont="1" applyAlignment="1"/>
    <xf numFmtId="0" fontId="4" fillId="0" borderId="0" xfId="15" applyFont="1" applyAlignment="1">
      <alignment horizontal="center"/>
    </xf>
    <xf numFmtId="0" fontId="5" fillId="0" borderId="0" xfId="15" applyFont="1" applyAlignment="1">
      <alignment horizontal="centerContinuous"/>
    </xf>
    <xf numFmtId="165" fontId="5" fillId="0" borderId="0" xfId="1" applyFont="1" applyAlignment="1">
      <alignment horizontal="centerContinuous"/>
    </xf>
    <xf numFmtId="0" fontId="5" fillId="0" borderId="0" xfId="15" applyFont="1" applyAlignment="1">
      <alignment horizontal="center"/>
    </xf>
    <xf numFmtId="0" fontId="5" fillId="0" borderId="40" xfId="15" applyFont="1" applyBorder="1" applyAlignment="1">
      <alignment horizontal="centerContinuous"/>
    </xf>
    <xf numFmtId="165" fontId="5" fillId="0" borderId="40" xfId="1" applyFont="1" applyBorder="1" applyAlignment="1">
      <alignment horizontal="centerContinuous"/>
    </xf>
    <xf numFmtId="0" fontId="5" fillId="0" borderId="40" xfId="15" applyFont="1" applyBorder="1" applyAlignment="1">
      <alignment horizontal="center"/>
    </xf>
    <xf numFmtId="0" fontId="5" fillId="0" borderId="28" xfId="15" applyFont="1" applyBorder="1" applyAlignment="1">
      <alignment horizontal="centerContinuous"/>
    </xf>
    <xf numFmtId="0" fontId="5" fillId="0" borderId="28" xfId="15" applyFont="1" applyBorder="1" applyAlignment="1">
      <alignment horizontal="center"/>
    </xf>
    <xf numFmtId="0" fontId="5" fillId="0" borderId="35" xfId="15" applyFont="1" applyBorder="1" applyAlignment="1">
      <alignment horizontal="center"/>
    </xf>
    <xf numFmtId="165" fontId="5" fillId="0" borderId="35" xfId="1" applyFont="1" applyBorder="1" applyAlignment="1">
      <alignment horizontal="center"/>
    </xf>
    <xf numFmtId="0" fontId="5" fillId="0" borderId="29" xfId="15" applyFont="1" applyBorder="1" applyAlignment="1">
      <alignment horizontal="center"/>
    </xf>
    <xf numFmtId="165" fontId="5" fillId="0" borderId="29" xfId="1" applyFont="1" applyBorder="1" applyAlignment="1">
      <alignment horizontal="center"/>
    </xf>
    <xf numFmtId="0" fontId="4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0" xfId="15" applyFont="1" applyBorder="1" applyAlignment="1">
      <alignment horizontal="center" vertical="top" wrapText="1"/>
    </xf>
    <xf numFmtId="0" fontId="4" fillId="0" borderId="40" xfId="15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170" fontId="48" fillId="0" borderId="40" xfId="1" applyNumberFormat="1" applyFont="1" applyBorder="1" applyAlignment="1">
      <alignment horizontal="right" vertical="top" wrapText="1"/>
    </xf>
    <xf numFmtId="165" fontId="48" fillId="0" borderId="40" xfId="1" applyFont="1" applyBorder="1" applyAlignment="1">
      <alignment horizontal="right" vertical="top" wrapText="1"/>
    </xf>
    <xf numFmtId="49" fontId="79" fillId="0" borderId="0" xfId="15" applyNumberFormat="1" applyFont="1" applyBorder="1" applyAlignment="1">
      <alignment vertical="top"/>
    </xf>
    <xf numFmtId="49" fontId="80" fillId="0" borderId="0" xfId="15" applyNumberFormat="1" applyFont="1" applyBorder="1"/>
    <xf numFmtId="49" fontId="5" fillId="0" borderId="0" xfId="15" applyNumberFormat="1" applyFont="1" applyBorder="1" applyAlignment="1">
      <alignment vertical="top" wrapText="1"/>
    </xf>
    <xf numFmtId="165" fontId="5" fillId="0" borderId="0" xfId="1" applyFont="1" applyBorder="1" applyAlignment="1">
      <alignment vertical="top" wrapText="1"/>
    </xf>
    <xf numFmtId="49" fontId="4" fillId="0" borderId="0" xfId="15" applyNumberFormat="1" applyFont="1" applyBorder="1" applyAlignment="1">
      <alignment horizontal="center"/>
    </xf>
    <xf numFmtId="165" fontId="4" fillId="0" borderId="0" xfId="1" applyFont="1" applyBorder="1"/>
    <xf numFmtId="49" fontId="4" fillId="0" borderId="0" xfId="15" applyNumberFormat="1" applyFont="1" applyBorder="1"/>
    <xf numFmtId="49" fontId="5" fillId="0" borderId="0" xfId="15" applyNumberFormat="1" applyFont="1" applyBorder="1" applyAlignment="1">
      <alignment horizontal="right"/>
    </xf>
    <xf numFmtId="49" fontId="48" fillId="0" borderId="0" xfId="15" applyNumberFormat="1" applyFont="1" applyBorder="1"/>
    <xf numFmtId="0" fontId="80" fillId="0" borderId="0" xfId="15" applyFont="1" applyBorder="1"/>
    <xf numFmtId="0" fontId="81" fillId="0" borderId="0" xfId="0" applyFont="1"/>
    <xf numFmtId="0" fontId="2" fillId="0" borderId="0" xfId="0" applyFont="1" applyAlignment="1">
      <alignment horizontal="center"/>
    </xf>
    <xf numFmtId="49" fontId="50" fillId="0" borderId="0" xfId="0" applyNumberFormat="1" applyFont="1" applyBorder="1" applyAlignment="1">
      <alignment horizontal="center" vertical="top"/>
    </xf>
    <xf numFmtId="165" fontId="50" fillId="0" borderId="0" xfId="1" applyFont="1" applyBorder="1" applyAlignment="1">
      <alignment vertical="top"/>
    </xf>
    <xf numFmtId="165" fontId="2" fillId="0" borderId="40" xfId="1" applyFont="1" applyBorder="1" applyAlignment="1">
      <alignment horizontal="right" vertical="top" wrapText="1"/>
    </xf>
    <xf numFmtId="49" fontId="79" fillId="0" borderId="0" xfId="15" applyNumberFormat="1" applyFont="1" applyBorder="1" applyAlignment="1">
      <alignment vertical="center"/>
    </xf>
    <xf numFmtId="49" fontId="80" fillId="0" borderId="0" xfId="15" applyNumberFormat="1" applyFont="1" applyBorder="1" applyAlignment="1">
      <alignment vertical="center"/>
    </xf>
    <xf numFmtId="49" fontId="5" fillId="0" borderId="0" xfId="15" applyNumberFormat="1" applyFont="1" applyBorder="1" applyAlignment="1">
      <alignment horizontal="center" vertical="center" wrapText="1"/>
    </xf>
    <xf numFmtId="165" fontId="5" fillId="0" borderId="0" xfId="1" applyFont="1" applyBorder="1" applyAlignment="1">
      <alignment vertical="center" wrapText="1"/>
    </xf>
    <xf numFmtId="49" fontId="5" fillId="0" borderId="0" xfId="15" applyNumberFormat="1" applyFont="1" applyBorder="1" applyAlignment="1">
      <alignment vertical="center" wrapText="1"/>
    </xf>
    <xf numFmtId="49" fontId="4" fillId="0" borderId="0" xfId="15" applyNumberFormat="1" applyFont="1" applyBorder="1" applyAlignment="1">
      <alignment horizontal="center" vertical="center"/>
    </xf>
    <xf numFmtId="165" fontId="4" fillId="0" borderId="0" xfId="1" applyFont="1" applyBorder="1" applyAlignment="1">
      <alignment vertical="center"/>
    </xf>
    <xf numFmtId="49" fontId="4" fillId="0" borderId="0" xfId="15" applyNumberFormat="1" applyFont="1" applyBorder="1" applyAlignment="1">
      <alignment vertical="center"/>
    </xf>
    <xf numFmtId="49" fontId="5" fillId="0" borderId="0" xfId="15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48" fillId="0" borderId="0" xfId="15" applyNumberFormat="1" applyFont="1" applyBorder="1" applyAlignment="1">
      <alignment vertical="center"/>
    </xf>
    <xf numFmtId="0" fontId="80" fillId="0" borderId="0" xfId="15" applyFont="1" applyBorder="1" applyAlignment="1">
      <alignment vertical="center"/>
    </xf>
    <xf numFmtId="0" fontId="8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1" applyFont="1" applyAlignment="1">
      <alignment vertical="center"/>
    </xf>
    <xf numFmtId="165" fontId="4" fillId="0" borderId="40" xfId="1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165" fontId="48" fillId="0" borderId="40" xfId="1" applyFont="1" applyBorder="1" applyAlignment="1">
      <alignment vertical="top" wrapText="1"/>
    </xf>
    <xf numFmtId="0" fontId="48" fillId="0" borderId="40" xfId="0" applyFont="1" applyBorder="1" applyAlignment="1">
      <alignment horizontal="left" vertical="top" wrapText="1"/>
    </xf>
    <xf numFmtId="0" fontId="82" fillId="0" borderId="28" xfId="0" applyFont="1" applyBorder="1" applyAlignment="1">
      <alignment horizontal="center" vertical="center" wrapText="1"/>
    </xf>
    <xf numFmtId="0" fontId="82" fillId="0" borderId="29" xfId="0" quotePrefix="1" applyFont="1" applyBorder="1" applyAlignment="1">
      <alignment horizontal="center"/>
    </xf>
    <xf numFmtId="167" fontId="82" fillId="0" borderId="23" xfId="1" applyNumberFormat="1" applyFont="1" applyBorder="1"/>
    <xf numFmtId="167" fontId="83" fillId="25" borderId="23" xfId="1" applyNumberFormat="1" applyFont="1" applyFill="1" applyBorder="1"/>
    <xf numFmtId="0" fontId="71" fillId="0" borderId="31" xfId="2" applyFont="1" applyBorder="1" applyAlignment="1">
      <alignment horizontal="center" vertical="top"/>
    </xf>
    <xf numFmtId="0" fontId="64" fillId="0" borderId="0" xfId="0" applyFont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165" fontId="4" fillId="25" borderId="33" xfId="1" applyFont="1" applyFill="1" applyBorder="1" applyAlignment="1">
      <alignment vertical="center"/>
    </xf>
    <xf numFmtId="167" fontId="2" fillId="25" borderId="23" xfId="1" applyNumberFormat="1" applyFont="1" applyFill="1" applyBorder="1"/>
    <xf numFmtId="176" fontId="45" fillId="0" borderId="40" xfId="57" applyNumberFormat="1" applyFont="1" applyBorder="1" applyAlignment="1">
      <alignment vertical="center"/>
    </xf>
    <xf numFmtId="176" fontId="45" fillId="0" borderId="41" xfId="57" applyNumberFormat="1" applyFont="1" applyBorder="1" applyAlignment="1">
      <alignment vertical="center"/>
    </xf>
    <xf numFmtId="176" fontId="2" fillId="0" borderId="38" xfId="57" applyNumberFormat="1" applyFont="1" applyBorder="1" applyAlignment="1">
      <alignment vertical="center"/>
    </xf>
    <xf numFmtId="176" fontId="2" fillId="0" borderId="38" xfId="41" applyNumberFormat="1" applyFont="1" applyFill="1" applyBorder="1" applyAlignment="1">
      <alignment vertical="center"/>
    </xf>
    <xf numFmtId="176" fontId="2" fillId="0" borderId="39" xfId="57" applyNumberFormat="1" applyFont="1" applyBorder="1" applyAlignment="1">
      <alignment vertical="center"/>
    </xf>
    <xf numFmtId="176" fontId="2" fillId="0" borderId="39" xfId="41" applyNumberFormat="1" applyFont="1" applyFill="1" applyBorder="1" applyAlignment="1">
      <alignment vertical="center"/>
    </xf>
    <xf numFmtId="176" fontId="45" fillId="0" borderId="29" xfId="57" applyNumberFormat="1" applyFont="1" applyBorder="1" applyAlignment="1">
      <alignment vertical="center"/>
    </xf>
    <xf numFmtId="177" fontId="45" fillId="0" borderId="29" xfId="57" applyNumberFormat="1" applyFont="1" applyBorder="1" applyAlignment="1">
      <alignment vertical="center"/>
    </xf>
    <xf numFmtId="177" fontId="45" fillId="0" borderId="41" xfId="57" applyNumberFormat="1" applyFont="1" applyBorder="1" applyAlignment="1">
      <alignment vertical="center"/>
    </xf>
    <xf numFmtId="176" fontId="45" fillId="0" borderId="38" xfId="57" applyNumberFormat="1" applyFont="1" applyBorder="1" applyAlignment="1">
      <alignment vertical="center"/>
    </xf>
    <xf numFmtId="165" fontId="4" fillId="0" borderId="40" xfId="1" applyFont="1" applyBorder="1" applyAlignment="1">
      <alignment horizontal="right" vertical="top" wrapText="1"/>
    </xf>
    <xf numFmtId="43" fontId="4" fillId="0" borderId="40" xfId="51" applyFont="1" applyBorder="1" applyAlignment="1">
      <alignment horizontal="right" vertical="top" wrapText="1"/>
    </xf>
    <xf numFmtId="43" fontId="2" fillId="0" borderId="40" xfId="51" applyFont="1" applyBorder="1" applyAlignment="1">
      <alignment horizontal="right" vertical="top" wrapText="1"/>
    </xf>
    <xf numFmtId="43" fontId="0" fillId="0" borderId="0" xfId="0" applyNumberFormat="1" applyAlignment="1">
      <alignment vertical="top"/>
    </xf>
    <xf numFmtId="0" fontId="85" fillId="0" borderId="0" xfId="0" applyFont="1" applyAlignment="1">
      <alignment vertical="top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top"/>
    </xf>
    <xf numFmtId="169" fontId="42" fillId="0" borderId="40" xfId="15" applyNumberFormat="1" applyFont="1" applyFill="1" applyBorder="1" applyAlignment="1">
      <alignment horizontal="center" vertical="top" wrapText="1"/>
    </xf>
    <xf numFmtId="165" fontId="89" fillId="0" borderId="40" xfId="1" applyFont="1" applyFill="1" applyBorder="1" applyAlignment="1">
      <alignment horizontal="center" vertical="top" wrapText="1"/>
    </xf>
    <xf numFmtId="165" fontId="42" fillId="30" borderId="40" xfId="1" applyFont="1" applyFill="1" applyBorder="1" applyAlignment="1">
      <alignment horizontal="center" vertical="top" wrapText="1"/>
    </xf>
    <xf numFmtId="165" fontId="42" fillId="25" borderId="40" xfId="1" applyFont="1" applyFill="1" applyBorder="1" applyAlignment="1">
      <alignment horizontal="center" vertical="top" wrapText="1"/>
    </xf>
    <xf numFmtId="165" fontId="42" fillId="0" borderId="40" xfId="1" applyFont="1" applyFill="1" applyBorder="1" applyAlignment="1">
      <alignment horizontal="center" vertical="top" wrapText="1"/>
    </xf>
    <xf numFmtId="169" fontId="13" fillId="0" borderId="0" xfId="15" applyNumberFormat="1" applyFont="1" applyFill="1" applyAlignment="1">
      <alignment horizontal="center" vertical="center"/>
    </xf>
    <xf numFmtId="169" fontId="91" fillId="0" borderId="0" xfId="15" applyNumberFormat="1" applyFont="1" applyFill="1" applyAlignment="1">
      <alignment vertical="top"/>
    </xf>
    <xf numFmtId="165" fontId="91" fillId="0" borderId="0" xfId="1" applyFont="1" applyFill="1" applyAlignment="1">
      <alignment vertical="top"/>
    </xf>
    <xf numFmtId="165" fontId="92" fillId="0" borderId="0" xfId="1" applyFont="1" applyFill="1" applyAlignment="1">
      <alignment vertical="top"/>
    </xf>
    <xf numFmtId="0" fontId="85" fillId="0" borderId="0" xfId="0" applyFont="1" applyBorder="1" applyAlignment="1">
      <alignment vertical="top"/>
    </xf>
    <xf numFmtId="165" fontId="84" fillId="24" borderId="22" xfId="1" applyFont="1" applyFill="1" applyBorder="1" applyAlignment="1">
      <alignment vertical="top"/>
    </xf>
    <xf numFmtId="170" fontId="84" fillId="24" borderId="40" xfId="1" applyNumberFormat="1" applyFont="1" applyFill="1" applyBorder="1" applyAlignment="1">
      <alignment vertical="top"/>
    </xf>
    <xf numFmtId="165" fontId="84" fillId="24" borderId="40" xfId="1" applyFont="1" applyFill="1" applyBorder="1" applyAlignment="1">
      <alignment vertical="top"/>
    </xf>
    <xf numFmtId="165" fontId="93" fillId="0" borderId="0" xfId="1" applyFont="1" applyAlignment="1">
      <alignment vertical="top"/>
    </xf>
    <xf numFmtId="169" fontId="91" fillId="0" borderId="13" xfId="15" applyNumberFormat="1" applyFont="1" applyFill="1" applyBorder="1" applyAlignment="1">
      <alignment vertical="top"/>
    </xf>
    <xf numFmtId="170" fontId="94" fillId="0" borderId="40" xfId="1" applyNumberFormat="1" applyFont="1" applyBorder="1" applyAlignment="1">
      <alignment vertical="top"/>
    </xf>
    <xf numFmtId="165" fontId="92" fillId="0" borderId="40" xfId="1" applyFont="1" applyBorder="1" applyAlignment="1">
      <alignment vertical="top"/>
    </xf>
    <xf numFmtId="165" fontId="91" fillId="0" borderId="40" xfId="1" applyFont="1" applyBorder="1" applyAlignment="1">
      <alignment vertical="top"/>
    </xf>
    <xf numFmtId="165" fontId="94" fillId="25" borderId="40" xfId="1" applyFont="1" applyFill="1" applyBorder="1" applyAlignment="1">
      <alignment vertical="top"/>
    </xf>
    <xf numFmtId="165" fontId="92" fillId="0" borderId="40" xfId="1" applyFont="1" applyFill="1" applyBorder="1" applyAlignment="1">
      <alignment vertical="top"/>
    </xf>
    <xf numFmtId="165" fontId="91" fillId="0" borderId="40" xfId="1" applyFont="1" applyFill="1" applyBorder="1"/>
    <xf numFmtId="165" fontId="94" fillId="0" borderId="40" xfId="1" applyFont="1" applyFill="1" applyBorder="1" applyAlignment="1">
      <alignment vertical="top"/>
    </xf>
    <xf numFmtId="165" fontId="91" fillId="0" borderId="40" xfId="1" applyFont="1" applyFill="1" applyBorder="1" applyAlignment="1">
      <alignment vertical="top"/>
    </xf>
    <xf numFmtId="165" fontId="92" fillId="25" borderId="40" xfId="1" applyFont="1" applyFill="1" applyBorder="1" applyAlignment="1">
      <alignment vertical="top"/>
    </xf>
    <xf numFmtId="165" fontId="92" fillId="0" borderId="40" xfId="1" applyFont="1" applyFill="1" applyBorder="1"/>
    <xf numFmtId="165" fontId="92" fillId="0" borderId="40" xfId="1" applyFont="1" applyBorder="1"/>
    <xf numFmtId="165" fontId="91" fillId="0" borderId="40" xfId="1" applyFont="1" applyBorder="1"/>
    <xf numFmtId="0" fontId="85" fillId="0" borderId="0" xfId="0" applyFont="1" applyFill="1" applyAlignment="1">
      <alignment vertical="top"/>
    </xf>
    <xf numFmtId="165" fontId="94" fillId="0" borderId="40" xfId="1" applyFont="1" applyBorder="1" applyAlignment="1">
      <alignment vertical="top"/>
    </xf>
    <xf numFmtId="165" fontId="91" fillId="25" borderId="40" xfId="1" applyFont="1" applyFill="1" applyBorder="1" applyAlignment="1">
      <alignment vertical="top"/>
    </xf>
    <xf numFmtId="169" fontId="91" fillId="0" borderId="31" xfId="15" applyNumberFormat="1" applyFont="1" applyFill="1" applyBorder="1" applyAlignment="1">
      <alignment vertical="top" wrapText="1"/>
    </xf>
    <xf numFmtId="165" fontId="85" fillId="0" borderId="40" xfId="1" applyFont="1" applyFill="1" applyBorder="1" applyAlignment="1">
      <alignment vertical="top"/>
    </xf>
    <xf numFmtId="165" fontId="94" fillId="0" borderId="0" xfId="1" applyFont="1" applyAlignment="1"/>
    <xf numFmtId="165" fontId="96" fillId="0" borderId="0" xfId="1" applyFont="1" applyAlignment="1"/>
    <xf numFmtId="49" fontId="97" fillId="0" borderId="0" xfId="0" applyNumberFormat="1" applyFont="1" applyAlignment="1">
      <alignment horizontal="left"/>
    </xf>
    <xf numFmtId="169" fontId="13" fillId="0" borderId="0" xfId="15" applyNumberFormat="1" applyFont="1" applyFill="1" applyAlignment="1">
      <alignment horizontal="center"/>
    </xf>
    <xf numFmtId="169" fontId="91" fillId="0" borderId="0" xfId="15" applyNumberFormat="1" applyFont="1" applyFill="1" applyAlignment="1"/>
    <xf numFmtId="165" fontId="91" fillId="0" borderId="0" xfId="1" applyFont="1" applyFill="1" applyAlignment="1"/>
    <xf numFmtId="165" fontId="92" fillId="0" borderId="0" xfId="1" applyFont="1" applyFill="1" applyAlignment="1"/>
    <xf numFmtId="165" fontId="85" fillId="0" borderId="0" xfId="1" applyFont="1" applyAlignment="1"/>
    <xf numFmtId="0" fontId="85" fillId="0" borderId="0" xfId="0" applyFont="1" applyAlignment="1"/>
    <xf numFmtId="0" fontId="85" fillId="0" borderId="0" xfId="0" applyFont="1" applyBorder="1" applyAlignment="1"/>
    <xf numFmtId="0" fontId="94" fillId="0" borderId="0" xfId="0" applyFont="1" applyAlignment="1"/>
    <xf numFmtId="0" fontId="95" fillId="29" borderId="0" xfId="0" applyFont="1" applyFill="1" applyAlignment="1"/>
    <xf numFmtId="165" fontId="96" fillId="29" borderId="0" xfId="1" applyFont="1" applyFill="1" applyAlignment="1"/>
    <xf numFmtId="165" fontId="94" fillId="29" borderId="0" xfId="1" applyFont="1" applyFill="1" applyAlignment="1"/>
    <xf numFmtId="0" fontId="95" fillId="0" borderId="0" xfId="0" applyFont="1" applyAlignment="1"/>
    <xf numFmtId="0" fontId="95" fillId="0" borderId="0" xfId="0" applyFont="1" applyAlignment="1">
      <alignment horizontal="left"/>
    </xf>
    <xf numFmtId="0" fontId="43" fillId="28" borderId="0" xfId="0" applyFont="1" applyFill="1" applyAlignment="1"/>
    <xf numFmtId="165" fontId="90" fillId="0" borderId="0" xfId="1" applyFont="1" applyAlignment="1"/>
    <xf numFmtId="0" fontId="90" fillId="0" borderId="0" xfId="0" applyFont="1" applyAlignment="1"/>
    <xf numFmtId="0" fontId="64" fillId="0" borderId="0" xfId="0" applyFont="1" applyAlignment="1"/>
    <xf numFmtId="0" fontId="64" fillId="0" borderId="0" xfId="0" applyFont="1" applyAlignment="1">
      <alignment horizontal="left"/>
    </xf>
    <xf numFmtId="49" fontId="64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left"/>
    </xf>
    <xf numFmtId="170" fontId="84" fillId="24" borderId="22" xfId="1" applyNumberFormat="1" applyFont="1" applyFill="1" applyBorder="1" applyAlignment="1">
      <alignment vertical="top"/>
    </xf>
    <xf numFmtId="170" fontId="94" fillId="0" borderId="22" xfId="1" applyNumberFormat="1" applyFont="1" applyBorder="1" applyAlignment="1">
      <alignment vertical="top"/>
    </xf>
    <xf numFmtId="165" fontId="94" fillId="0" borderId="22" xfId="1" applyFont="1" applyBorder="1" applyAlignment="1">
      <alignment vertical="top"/>
    </xf>
    <xf numFmtId="165" fontId="94" fillId="25" borderId="22" xfId="1" applyFont="1" applyFill="1" applyBorder="1" applyAlignment="1">
      <alignment vertical="top"/>
    </xf>
    <xf numFmtId="165" fontId="91" fillId="0" borderId="24" xfId="1" applyFont="1" applyFill="1" applyBorder="1"/>
    <xf numFmtId="165" fontId="91" fillId="0" borderId="32" xfId="1" applyFont="1" applyFill="1" applyBorder="1"/>
    <xf numFmtId="165" fontId="94" fillId="0" borderId="22" xfId="1" applyFont="1" applyFill="1" applyBorder="1" applyAlignment="1">
      <alignment vertical="top"/>
    </xf>
    <xf numFmtId="165" fontId="94" fillId="0" borderId="32" xfId="1" applyFont="1" applyFill="1" applyBorder="1" applyAlignment="1">
      <alignment vertical="top"/>
    </xf>
    <xf numFmtId="165" fontId="94" fillId="0" borderId="23" xfId="1" applyFont="1" applyFill="1" applyBorder="1" applyAlignment="1">
      <alignment vertical="top"/>
    </xf>
    <xf numFmtId="170" fontId="92" fillId="0" borderId="40" xfId="1" applyNumberFormat="1" applyFont="1" applyBorder="1" applyAlignment="1">
      <alignment vertical="top"/>
    </xf>
    <xf numFmtId="165" fontId="92" fillId="0" borderId="22" xfId="1" applyFont="1" applyBorder="1" applyAlignment="1">
      <alignment vertical="top"/>
    </xf>
    <xf numFmtId="165" fontId="94" fillId="0" borderId="32" xfId="1" applyFont="1" applyBorder="1" applyAlignment="1">
      <alignment vertical="top"/>
    </xf>
    <xf numFmtId="165" fontId="94" fillId="25" borderId="32" xfId="1" applyFont="1" applyFill="1" applyBorder="1" applyAlignment="1">
      <alignment vertical="top"/>
    </xf>
    <xf numFmtId="165" fontId="94" fillId="0" borderId="24" xfId="1" applyFont="1" applyBorder="1" applyAlignment="1">
      <alignment vertical="top"/>
    </xf>
    <xf numFmtId="165" fontId="94" fillId="0" borderId="24" xfId="1" applyFont="1" applyFill="1" applyBorder="1" applyAlignment="1">
      <alignment vertical="top"/>
    </xf>
    <xf numFmtId="165" fontId="92" fillId="25" borderId="22" xfId="1" applyFont="1" applyFill="1" applyBorder="1" applyAlignment="1">
      <alignment vertical="top"/>
    </xf>
    <xf numFmtId="165" fontId="94" fillId="0" borderId="23" xfId="1" applyFont="1" applyBorder="1" applyAlignment="1">
      <alignment vertical="top"/>
    </xf>
    <xf numFmtId="165" fontId="94" fillId="25" borderId="23" xfId="1" applyFont="1" applyFill="1" applyBorder="1" applyAlignment="1">
      <alignment vertical="top"/>
    </xf>
    <xf numFmtId="165" fontId="92" fillId="0" borderId="22" xfId="1" applyFont="1" applyFill="1" applyBorder="1" applyAlignment="1">
      <alignment vertical="top"/>
    </xf>
    <xf numFmtId="165" fontId="91" fillId="0" borderId="24" xfId="1" applyFont="1" applyFill="1" applyBorder="1" applyAlignment="1">
      <alignment vertical="top"/>
    </xf>
    <xf numFmtId="165" fontId="91" fillId="0" borderId="32" xfId="1" applyFont="1" applyFill="1" applyBorder="1" applyAlignment="1">
      <alignment vertical="top"/>
    </xf>
    <xf numFmtId="165" fontId="85" fillId="0" borderId="31" xfId="1" applyFont="1" applyFill="1" applyBorder="1" applyAlignment="1">
      <alignment vertical="top"/>
    </xf>
    <xf numFmtId="165" fontId="91" fillId="0" borderId="23" xfId="1" applyFont="1" applyBorder="1" applyAlignment="1">
      <alignment vertical="top"/>
    </xf>
    <xf numFmtId="165" fontId="91" fillId="0" borderId="32" xfId="1" applyFont="1" applyBorder="1" applyAlignment="1">
      <alignment vertical="top"/>
    </xf>
    <xf numFmtId="165" fontId="91" fillId="25" borderId="24" xfId="1" applyFont="1" applyFill="1" applyBorder="1" applyAlignment="1">
      <alignment vertical="top"/>
    </xf>
    <xf numFmtId="165" fontId="85" fillId="0" borderId="32" xfId="1" applyFont="1" applyFill="1" applyBorder="1" applyAlignment="1">
      <alignment vertical="top"/>
    </xf>
    <xf numFmtId="169" fontId="42" fillId="0" borderId="13" xfId="15" applyNumberFormat="1" applyFont="1" applyFill="1" applyBorder="1" applyAlignment="1">
      <alignment horizontal="center" vertical="top" wrapText="1"/>
    </xf>
    <xf numFmtId="169" fontId="101" fillId="0" borderId="40" xfId="15" applyNumberFormat="1" applyFont="1" applyFill="1" applyBorder="1" applyAlignment="1">
      <alignment horizontal="center" vertical="top" wrapText="1"/>
    </xf>
    <xf numFmtId="165" fontId="42" fillId="25" borderId="13" xfId="1" applyFont="1" applyFill="1" applyBorder="1" applyAlignment="1">
      <alignment horizontal="center" vertical="top" wrapText="1"/>
    </xf>
    <xf numFmtId="165" fontId="42" fillId="0" borderId="19" xfId="1" applyFont="1" applyFill="1" applyBorder="1" applyAlignment="1">
      <alignment horizontal="center" vertical="top" wrapText="1"/>
    </xf>
    <xf numFmtId="165" fontId="42" fillId="25" borderId="19" xfId="1" applyFont="1" applyFill="1" applyBorder="1" applyAlignment="1">
      <alignment horizontal="center" vertical="top" wrapText="1"/>
    </xf>
    <xf numFmtId="0" fontId="102" fillId="25" borderId="0" xfId="153" applyFont="1" applyFill="1" applyAlignment="1">
      <alignment horizontal="left" vertical="top"/>
    </xf>
    <xf numFmtId="0" fontId="50" fillId="0" borderId="0" xfId="153" applyFont="1" applyAlignment="1">
      <alignment horizontal="left" vertical="top"/>
    </xf>
    <xf numFmtId="169" fontId="103" fillId="0" borderId="40" xfId="15" applyNumberFormat="1" applyFont="1" applyFill="1" applyBorder="1" applyAlignment="1">
      <alignment horizontal="center" vertical="top" wrapText="1"/>
    </xf>
    <xf numFmtId="170" fontId="104" fillId="0" borderId="40" xfId="1" applyNumberFormat="1" applyFont="1" applyBorder="1" applyAlignment="1">
      <alignment vertical="top"/>
    </xf>
    <xf numFmtId="170" fontId="104" fillId="0" borderId="22" xfId="1" applyNumberFormat="1" applyFont="1" applyBorder="1" applyAlignment="1">
      <alignment vertical="top"/>
    </xf>
    <xf numFmtId="0" fontId="88" fillId="0" borderId="0" xfId="0" applyFont="1" applyAlignment="1"/>
    <xf numFmtId="169" fontId="91" fillId="0" borderId="0" xfId="15" applyNumberFormat="1" applyFont="1" applyFill="1" applyBorder="1" applyAlignment="1">
      <alignment horizontal="left" vertical="top" wrapText="1"/>
    </xf>
    <xf numFmtId="165" fontId="42" fillId="31" borderId="40" xfId="1" applyFont="1" applyFill="1" applyBorder="1" applyAlignment="1">
      <alignment horizontal="center" vertical="top" wrapText="1"/>
    </xf>
    <xf numFmtId="165" fontId="91" fillId="25" borderId="32" xfId="1" applyFont="1" applyFill="1" applyBorder="1" applyAlignment="1">
      <alignment vertical="top"/>
    </xf>
    <xf numFmtId="165" fontId="94" fillId="32" borderId="32" xfId="1" applyFont="1" applyFill="1" applyBorder="1" applyAlignment="1">
      <alignment vertical="top"/>
    </xf>
    <xf numFmtId="165" fontId="94" fillId="32" borderId="40" xfId="1" applyFont="1" applyFill="1" applyBorder="1" applyAlignment="1">
      <alignment vertical="top"/>
    </xf>
    <xf numFmtId="165" fontId="92" fillId="32" borderId="40" xfId="1" applyFont="1" applyFill="1" applyBorder="1" applyAlignment="1">
      <alignment vertical="top"/>
    </xf>
    <xf numFmtId="165" fontId="94" fillId="32" borderId="22" xfId="1" applyFont="1" applyFill="1" applyBorder="1" applyAlignment="1">
      <alignment vertical="top"/>
    </xf>
    <xf numFmtId="0" fontId="105" fillId="0" borderId="0" xfId="0" applyFont="1" applyAlignment="1">
      <alignment vertical="top"/>
    </xf>
    <xf numFmtId="0" fontId="105" fillId="0" borderId="0" xfId="0" applyFont="1" applyAlignment="1"/>
    <xf numFmtId="0" fontId="105" fillId="0" borderId="40" xfId="0" applyFont="1" applyBorder="1" applyAlignment="1">
      <alignment horizontal="center" vertical="top" wrapText="1"/>
    </xf>
    <xf numFmtId="165" fontId="106" fillId="0" borderId="40" xfId="1" applyFont="1" applyBorder="1" applyAlignment="1">
      <alignment vertical="top"/>
    </xf>
    <xf numFmtId="165" fontId="105" fillId="0" borderId="40" xfId="0" applyNumberFormat="1" applyFont="1" applyBorder="1" applyAlignment="1">
      <alignment vertical="top"/>
    </xf>
    <xf numFmtId="0" fontId="105" fillId="0" borderId="40" xfId="0" applyFont="1" applyBorder="1" applyAlignment="1">
      <alignment vertical="top"/>
    </xf>
    <xf numFmtId="43" fontId="105" fillId="0" borderId="40" xfId="0" applyNumberFormat="1" applyFont="1" applyBorder="1" applyAlignment="1">
      <alignment vertical="top"/>
    </xf>
    <xf numFmtId="165" fontId="105" fillId="0" borderId="40" xfId="0" applyNumberFormat="1" applyFont="1" applyFill="1" applyBorder="1" applyAlignment="1">
      <alignment vertical="top"/>
    </xf>
    <xf numFmtId="165" fontId="94" fillId="30" borderId="40" xfId="1" applyFont="1" applyFill="1" applyBorder="1" applyAlignment="1">
      <alignment vertical="top"/>
    </xf>
    <xf numFmtId="169" fontId="42" fillId="33" borderId="40" xfId="15" applyNumberFormat="1" applyFont="1" applyFill="1" applyBorder="1" applyAlignment="1">
      <alignment horizontal="center" vertical="top" wrapText="1"/>
    </xf>
    <xf numFmtId="165" fontId="91" fillId="30" borderId="40" xfId="1" applyFont="1" applyFill="1" applyBorder="1" applyAlignment="1">
      <alignment vertical="top"/>
    </xf>
    <xf numFmtId="165" fontId="42" fillId="33" borderId="40" xfId="1" applyFont="1" applyFill="1" applyBorder="1" applyAlignment="1">
      <alignment horizontal="center" vertical="top" wrapText="1"/>
    </xf>
    <xf numFmtId="165" fontId="94" fillId="30" borderId="32" xfId="1" applyFont="1" applyFill="1" applyBorder="1" applyAlignment="1">
      <alignment vertical="top"/>
    </xf>
    <xf numFmtId="165" fontId="4" fillId="0" borderId="31" xfId="1" applyFont="1" applyFill="1" applyBorder="1" applyAlignment="1">
      <alignment vertical="center"/>
    </xf>
    <xf numFmtId="0" fontId="82" fillId="27" borderId="32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top"/>
    </xf>
    <xf numFmtId="169" fontId="5" fillId="0" borderId="24" xfId="15" applyNumberFormat="1" applyFont="1" applyFill="1" applyBorder="1" applyAlignment="1">
      <alignment horizontal="center" vertical="top" wrapText="1"/>
    </xf>
    <xf numFmtId="169" fontId="5" fillId="0" borderId="25" xfId="15" applyNumberFormat="1" applyFont="1" applyFill="1" applyBorder="1" applyAlignment="1">
      <alignment horizontal="center" vertical="top" wrapText="1"/>
    </xf>
    <xf numFmtId="169" fontId="5" fillId="0" borderId="1" xfId="15" applyNumberFormat="1" applyFont="1" applyFill="1" applyBorder="1" applyAlignment="1">
      <alignment horizontal="center" vertical="top" wrapText="1"/>
    </xf>
    <xf numFmtId="169" fontId="5" fillId="0" borderId="13" xfId="15" applyNumberFormat="1" applyFont="1" applyFill="1" applyBorder="1" applyAlignment="1">
      <alignment horizontal="center" vertical="top" wrapText="1"/>
    </xf>
    <xf numFmtId="169" fontId="5" fillId="0" borderId="14" xfId="15" applyNumberFormat="1" applyFont="1" applyFill="1" applyBorder="1" applyAlignment="1">
      <alignment horizontal="center" vertical="top" wrapText="1"/>
    </xf>
    <xf numFmtId="169" fontId="5" fillId="0" borderId="23" xfId="15" applyNumberFormat="1" applyFont="1" applyFill="1" applyBorder="1" applyAlignment="1">
      <alignment horizontal="center" vertical="top" wrapText="1"/>
    </xf>
    <xf numFmtId="169" fontId="5" fillId="0" borderId="20" xfId="15" applyNumberFormat="1" applyFont="1" applyFill="1" applyBorder="1" applyAlignment="1">
      <alignment horizontal="center" vertical="top" wrapText="1"/>
    </xf>
    <xf numFmtId="169" fontId="5" fillId="0" borderId="21" xfId="15" applyNumberFormat="1" applyFont="1" applyFill="1" applyBorder="1" applyAlignment="1">
      <alignment horizontal="center" vertical="top" wrapText="1"/>
    </xf>
    <xf numFmtId="169" fontId="5" fillId="0" borderId="19" xfId="15" applyNumberFormat="1" applyFont="1" applyFill="1" applyBorder="1" applyAlignment="1">
      <alignment horizontal="center" vertical="top"/>
    </xf>
    <xf numFmtId="169" fontId="5" fillId="0" borderId="19" xfId="15" applyNumberFormat="1" applyFont="1" applyFill="1" applyBorder="1" applyAlignment="1">
      <alignment horizontal="center" vertical="top" wrapText="1"/>
    </xf>
    <xf numFmtId="169" fontId="43" fillId="0" borderId="0" xfId="15" applyNumberFormat="1" applyFont="1" applyFill="1" applyBorder="1" applyAlignment="1">
      <alignment horizontal="left" vertical="top" wrapText="1"/>
    </xf>
    <xf numFmtId="169" fontId="5" fillId="0" borderId="15" xfId="15" applyNumberFormat="1" applyFont="1" applyFill="1" applyBorder="1" applyAlignment="1">
      <alignment horizontal="center" vertical="top" wrapText="1"/>
    </xf>
    <xf numFmtId="169" fontId="5" fillId="0" borderId="34" xfId="15" applyNumberFormat="1" applyFont="1" applyFill="1" applyBorder="1" applyAlignment="1">
      <alignment horizontal="center" vertical="top" wrapText="1"/>
    </xf>
    <xf numFmtId="169" fontId="5" fillId="0" borderId="16" xfId="15" applyNumberFormat="1" applyFont="1" applyFill="1" applyBorder="1" applyAlignment="1">
      <alignment horizontal="center" vertical="top" wrapText="1"/>
    </xf>
    <xf numFmtId="169" fontId="5" fillId="0" borderId="17" xfId="15" applyNumberFormat="1" applyFont="1" applyFill="1" applyBorder="1" applyAlignment="1">
      <alignment horizontal="center" vertical="top" wrapText="1"/>
    </xf>
    <xf numFmtId="169" fontId="5" fillId="0" borderId="0" xfId="15" applyNumberFormat="1" applyFont="1" applyFill="1" applyBorder="1" applyAlignment="1">
      <alignment horizontal="center" vertical="top" wrapText="1"/>
    </xf>
    <xf numFmtId="169" fontId="5" fillId="0" borderId="18" xfId="15" applyNumberFormat="1" applyFont="1" applyFill="1" applyBorder="1" applyAlignment="1">
      <alignment horizontal="center" vertical="top" wrapText="1"/>
    </xf>
    <xf numFmtId="169" fontId="5" fillId="0" borderId="26" xfId="15" applyNumberFormat="1" applyFont="1" applyFill="1" applyBorder="1" applyAlignment="1">
      <alignment horizontal="center" vertical="top" wrapText="1"/>
    </xf>
    <xf numFmtId="169" fontId="5" fillId="0" borderId="3" xfId="15" applyNumberFormat="1" applyFont="1" applyFill="1" applyBorder="1" applyAlignment="1">
      <alignment horizontal="center" vertical="top" wrapText="1"/>
    </xf>
    <xf numFmtId="169" fontId="5" fillId="0" borderId="27" xfId="15" applyNumberFormat="1" applyFont="1" applyFill="1" applyBorder="1" applyAlignment="1">
      <alignment horizontal="center" vertical="top" wrapText="1"/>
    </xf>
    <xf numFmtId="169" fontId="5" fillId="0" borderId="1" xfId="15" applyNumberFormat="1" applyFont="1" applyFill="1" applyBorder="1" applyAlignment="1">
      <alignment horizontal="center" vertical="top"/>
    </xf>
    <xf numFmtId="169" fontId="5" fillId="0" borderId="21" xfId="15" applyNumberFormat="1" applyFont="1" applyFill="1" applyBorder="1" applyAlignment="1">
      <alignment horizontal="center" vertical="top"/>
    </xf>
    <xf numFmtId="169" fontId="91" fillId="0" borderId="0" xfId="15" applyNumberFormat="1" applyFont="1" applyFill="1" applyBorder="1" applyAlignment="1">
      <alignment horizontal="left" wrapText="1"/>
    </xf>
    <xf numFmtId="165" fontId="42" fillId="0" borderId="15" xfId="1" applyFont="1" applyFill="1" applyBorder="1" applyAlignment="1">
      <alignment horizontal="center" vertical="top" wrapText="1"/>
    </xf>
    <xf numFmtId="165" fontId="42" fillId="0" borderId="34" xfId="1" applyFont="1" applyFill="1" applyBorder="1" applyAlignment="1">
      <alignment horizontal="center" vertical="top" wrapText="1"/>
    </xf>
    <xf numFmtId="165" fontId="42" fillId="0" borderId="16" xfId="1" applyFont="1" applyFill="1" applyBorder="1" applyAlignment="1">
      <alignment horizontal="center" vertical="top" wrapText="1"/>
    </xf>
    <xf numFmtId="165" fontId="42" fillId="0" borderId="26" xfId="1" applyFont="1" applyFill="1" applyBorder="1" applyAlignment="1">
      <alignment horizontal="center" vertical="top" wrapText="1"/>
    </xf>
    <xf numFmtId="165" fontId="42" fillId="0" borderId="3" xfId="1" applyFont="1" applyFill="1" applyBorder="1" applyAlignment="1">
      <alignment horizontal="center" vertical="top" wrapText="1"/>
    </xf>
    <xf numFmtId="165" fontId="42" fillId="0" borderId="27" xfId="1" applyFont="1" applyFill="1" applyBorder="1" applyAlignment="1">
      <alignment horizontal="center" vertical="top" wrapText="1"/>
    </xf>
    <xf numFmtId="165" fontId="42" fillId="0" borderId="24" xfId="1" applyFont="1" applyFill="1" applyBorder="1" applyAlignment="1">
      <alignment horizontal="center" vertical="top" wrapText="1"/>
    </xf>
    <xf numFmtId="165" fontId="42" fillId="0" borderId="30" xfId="1" applyFont="1" applyFill="1" applyBorder="1" applyAlignment="1">
      <alignment horizontal="center" vertical="top" wrapText="1"/>
    </xf>
    <xf numFmtId="165" fontId="42" fillId="0" borderId="25" xfId="1" applyFont="1" applyFill="1" applyBorder="1" applyAlignment="1">
      <alignment horizontal="center" vertical="top" wrapText="1"/>
    </xf>
    <xf numFmtId="165" fontId="42" fillId="0" borderId="19" xfId="1" applyFont="1" applyFill="1" applyBorder="1" applyAlignment="1">
      <alignment horizontal="center" vertical="top" wrapText="1"/>
    </xf>
    <xf numFmtId="165" fontId="42" fillId="0" borderId="40" xfId="1" applyFont="1" applyFill="1" applyBorder="1" applyAlignment="1">
      <alignment horizontal="center" vertical="top" wrapText="1"/>
    </xf>
    <xf numFmtId="169" fontId="42" fillId="0" borderId="32" xfId="15" applyNumberFormat="1" applyFont="1" applyFill="1" applyBorder="1" applyAlignment="1">
      <alignment horizontal="center" vertical="top" wrapText="1"/>
    </xf>
    <xf numFmtId="169" fontId="42" fillId="0" borderId="30" xfId="15" applyNumberFormat="1" applyFont="1" applyFill="1" applyBorder="1" applyAlignment="1">
      <alignment horizontal="center" vertical="top" wrapText="1"/>
    </xf>
    <xf numFmtId="169" fontId="42" fillId="0" borderId="33" xfId="15" applyNumberFormat="1" applyFont="1" applyFill="1" applyBorder="1" applyAlignment="1">
      <alignment horizontal="center" vertical="top" wrapText="1"/>
    </xf>
    <xf numFmtId="165" fontId="42" fillId="0" borderId="20" xfId="1" applyFont="1" applyFill="1" applyBorder="1" applyAlignment="1">
      <alignment horizontal="center" vertical="top" wrapText="1"/>
    </xf>
    <xf numFmtId="165" fontId="42" fillId="0" borderId="1" xfId="1" applyFont="1" applyFill="1" applyBorder="1" applyAlignment="1">
      <alignment horizontal="center" vertical="top" wrapText="1"/>
    </xf>
    <xf numFmtId="169" fontId="42" fillId="0" borderId="24" xfId="15" applyNumberFormat="1" applyFont="1" applyFill="1" applyBorder="1" applyAlignment="1">
      <alignment horizontal="center" vertical="top" wrapText="1"/>
    </xf>
    <xf numFmtId="169" fontId="42" fillId="0" borderId="25" xfId="15" applyNumberFormat="1" applyFont="1" applyFill="1" applyBorder="1" applyAlignment="1">
      <alignment horizontal="center" vertical="top" wrapText="1"/>
    </xf>
    <xf numFmtId="0" fontId="86" fillId="0" borderId="3" xfId="0" applyFont="1" applyBorder="1" applyAlignment="1">
      <alignment horizontal="center" vertical="center"/>
    </xf>
    <xf numFmtId="169" fontId="42" fillId="0" borderId="13" xfId="15" applyNumberFormat="1" applyFont="1" applyFill="1" applyBorder="1" applyAlignment="1">
      <alignment horizontal="center" vertical="top" wrapText="1"/>
    </xf>
    <xf numFmtId="169" fontId="42" fillId="0" borderId="14" xfId="15" applyNumberFormat="1" applyFont="1" applyFill="1" applyBorder="1" applyAlignment="1">
      <alignment horizontal="center" vertical="top" wrapText="1"/>
    </xf>
    <xf numFmtId="169" fontId="42" fillId="0" borderId="23" xfId="15" applyNumberFormat="1" applyFont="1" applyFill="1" applyBorder="1" applyAlignment="1">
      <alignment horizontal="center" vertical="top" wrapText="1"/>
    </xf>
    <xf numFmtId="169" fontId="42" fillId="0" borderId="15" xfId="15" applyNumberFormat="1" applyFont="1" applyFill="1" applyBorder="1" applyAlignment="1">
      <alignment horizontal="center" vertical="top" wrapText="1"/>
    </xf>
    <xf numFmtId="169" fontId="42" fillId="0" borderId="34" xfId="15" applyNumberFormat="1" applyFont="1" applyFill="1" applyBorder="1" applyAlignment="1">
      <alignment horizontal="center" vertical="top" wrapText="1"/>
    </xf>
    <xf numFmtId="169" fontId="42" fillId="0" borderId="16" xfId="15" applyNumberFormat="1" applyFont="1" applyFill="1" applyBorder="1" applyAlignment="1">
      <alignment horizontal="center" vertical="top" wrapText="1"/>
    </xf>
    <xf numFmtId="169" fontId="42" fillId="0" borderId="17" xfId="15" applyNumberFormat="1" applyFont="1" applyFill="1" applyBorder="1" applyAlignment="1">
      <alignment horizontal="center" vertical="top" wrapText="1"/>
    </xf>
    <xf numFmtId="169" fontId="42" fillId="0" borderId="0" xfId="15" applyNumberFormat="1" applyFont="1" applyFill="1" applyBorder="1" applyAlignment="1">
      <alignment horizontal="center" vertical="top" wrapText="1"/>
    </xf>
    <xf numFmtId="169" fontId="42" fillId="0" borderId="18" xfId="15" applyNumberFormat="1" applyFont="1" applyFill="1" applyBorder="1" applyAlignment="1">
      <alignment horizontal="center" vertical="top" wrapText="1"/>
    </xf>
    <xf numFmtId="169" fontId="42" fillId="0" borderId="26" xfId="15" applyNumberFormat="1" applyFont="1" applyFill="1" applyBorder="1" applyAlignment="1">
      <alignment horizontal="center" vertical="top" wrapText="1"/>
    </xf>
    <xf numFmtId="169" fontId="42" fillId="0" borderId="3" xfId="15" applyNumberFormat="1" applyFont="1" applyFill="1" applyBorder="1" applyAlignment="1">
      <alignment horizontal="center" vertical="top" wrapText="1"/>
    </xf>
    <xf numFmtId="169" fontId="42" fillId="0" borderId="27" xfId="15" applyNumberFormat="1" applyFont="1" applyFill="1" applyBorder="1" applyAlignment="1">
      <alignment horizontal="center" vertical="top" wrapText="1"/>
    </xf>
    <xf numFmtId="169" fontId="42" fillId="0" borderId="20" xfId="15" applyNumberFormat="1" applyFont="1" applyFill="1" applyBorder="1" applyAlignment="1">
      <alignment horizontal="center" vertical="top" wrapText="1"/>
    </xf>
    <xf numFmtId="169" fontId="42" fillId="0" borderId="1" xfId="15" applyNumberFormat="1" applyFont="1" applyFill="1" applyBorder="1" applyAlignment="1">
      <alignment horizontal="center" vertical="top" wrapText="1"/>
    </xf>
    <xf numFmtId="169" fontId="42" fillId="0" borderId="21" xfId="15" applyNumberFormat="1" applyFont="1" applyFill="1" applyBorder="1" applyAlignment="1">
      <alignment horizontal="center" vertical="top" wrapText="1"/>
    </xf>
    <xf numFmtId="165" fontId="42" fillId="0" borderId="19" xfId="1" applyFont="1" applyFill="1" applyBorder="1" applyAlignment="1">
      <alignment horizontal="center" vertical="top"/>
    </xf>
    <xf numFmtId="165" fontId="42" fillId="0" borderId="40" xfId="1" applyFont="1" applyFill="1" applyBorder="1" applyAlignment="1">
      <alignment horizontal="center" vertical="top"/>
    </xf>
    <xf numFmtId="165" fontId="42" fillId="0" borderId="21" xfId="1" applyFont="1" applyFill="1" applyBorder="1" applyAlignment="1">
      <alignment horizontal="center" vertical="top"/>
    </xf>
    <xf numFmtId="165" fontId="42" fillId="0" borderId="24" xfId="1" applyFont="1" applyFill="1" applyBorder="1" applyAlignment="1">
      <alignment horizontal="center" wrapText="1"/>
    </xf>
    <xf numFmtId="165" fontId="42" fillId="0" borderId="30" xfId="1" applyFont="1" applyFill="1" applyBorder="1" applyAlignment="1">
      <alignment horizontal="center" wrapText="1"/>
    </xf>
    <xf numFmtId="165" fontId="42" fillId="0" borderId="25" xfId="1" applyFont="1" applyFill="1" applyBorder="1" applyAlignment="1">
      <alignment horizontal="center" wrapText="1"/>
    </xf>
    <xf numFmtId="169" fontId="91" fillId="0" borderId="0" xfId="15" applyNumberFormat="1" applyFont="1" applyFill="1" applyBorder="1" applyAlignment="1">
      <alignment horizontal="left" vertical="top" wrapText="1"/>
    </xf>
    <xf numFmtId="0" fontId="86" fillId="0" borderId="3" xfId="0" applyFont="1" applyBorder="1" applyAlignment="1">
      <alignment horizontal="center" vertical="top"/>
    </xf>
    <xf numFmtId="165" fontId="42" fillId="0" borderId="15" xfId="1" applyFont="1" applyFill="1" applyBorder="1" applyAlignment="1">
      <alignment horizontal="center" vertical="top"/>
    </xf>
    <xf numFmtId="165" fontId="42" fillId="0" borderId="34" xfId="1" applyFont="1" applyFill="1" applyBorder="1" applyAlignment="1">
      <alignment horizontal="center" vertical="top"/>
    </xf>
    <xf numFmtId="165" fontId="42" fillId="0" borderId="16" xfId="1" applyFont="1" applyFill="1" applyBorder="1" applyAlignment="1">
      <alignment horizontal="center" vertical="top"/>
    </xf>
    <xf numFmtId="165" fontId="42" fillId="0" borderId="26" xfId="1" applyFont="1" applyFill="1" applyBorder="1" applyAlignment="1">
      <alignment horizontal="center" vertical="top"/>
    </xf>
    <xf numFmtId="165" fontId="42" fillId="0" borderId="3" xfId="1" applyFont="1" applyFill="1" applyBorder="1" applyAlignment="1">
      <alignment horizontal="center" vertical="top"/>
    </xf>
    <xf numFmtId="165" fontId="42" fillId="0" borderId="27" xfId="1" applyFont="1" applyFill="1" applyBorder="1" applyAlignment="1">
      <alignment horizontal="center" vertical="top"/>
    </xf>
    <xf numFmtId="165" fontId="42" fillId="0" borderId="32" xfId="1" applyFont="1" applyFill="1" applyBorder="1" applyAlignment="1">
      <alignment horizontal="center" wrapText="1"/>
    </xf>
    <xf numFmtId="165" fontId="42" fillId="0" borderId="33" xfId="1" applyFont="1" applyFill="1" applyBorder="1" applyAlignment="1">
      <alignment horizontal="center" wrapText="1"/>
    </xf>
    <xf numFmtId="165" fontId="42" fillId="0" borderId="32" xfId="1" applyFont="1" applyFill="1" applyBorder="1" applyAlignment="1">
      <alignment horizontal="center" vertical="top" wrapText="1"/>
    </xf>
    <xf numFmtId="165" fontId="42" fillId="0" borderId="33" xfId="1" applyFont="1" applyFill="1" applyBorder="1" applyAlignment="1">
      <alignment horizontal="center" vertical="top" wrapText="1"/>
    </xf>
    <xf numFmtId="0" fontId="5" fillId="0" borderId="0" xfId="15" applyFont="1" applyFill="1" applyAlignment="1">
      <alignment horizontal="center"/>
    </xf>
    <xf numFmtId="0" fontId="5" fillId="0" borderId="3" xfId="15" applyFont="1" applyBorder="1" applyAlignment="1">
      <alignment horizontal="right"/>
    </xf>
    <xf numFmtId="0" fontId="5" fillId="0" borderId="0" xfId="15" applyFont="1" applyAlignment="1">
      <alignment horizontal="left"/>
    </xf>
    <xf numFmtId="0" fontId="5" fillId="0" borderId="3" xfId="15" applyFont="1" applyBorder="1" applyAlignment="1">
      <alignment horizontal="left"/>
    </xf>
    <xf numFmtId="0" fontId="13" fillId="0" borderId="0" xfId="0" applyFont="1" applyAlignment="1">
      <alignment horizontal="center"/>
    </xf>
    <xf numFmtId="171" fontId="46" fillId="0" borderId="3" xfId="1" applyNumberFormat="1" applyFont="1" applyBorder="1" applyAlignment="1">
      <alignment horizontal="right"/>
    </xf>
    <xf numFmtId="0" fontId="45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70" fillId="0" borderId="0" xfId="153" applyFont="1" applyAlignment="1">
      <alignment horizontal="left" vertical="top" wrapText="1"/>
    </xf>
    <xf numFmtId="0" fontId="42" fillId="0" borderId="0" xfId="153" applyFont="1" applyAlignment="1">
      <alignment horizontal="center" vertical="top"/>
    </xf>
    <xf numFmtId="0" fontId="45" fillId="0" borderId="15" xfId="2" applyFont="1" applyBorder="1" applyAlignment="1">
      <alignment horizontal="center" vertical="top"/>
    </xf>
    <xf numFmtId="0" fontId="45" fillId="0" borderId="26" xfId="2" applyFont="1" applyBorder="1" applyAlignment="1">
      <alignment horizontal="center" vertical="top"/>
    </xf>
    <xf numFmtId="0" fontId="71" fillId="0" borderId="31" xfId="2" applyFont="1" applyBorder="1" applyAlignment="1">
      <alignment horizontal="center" vertical="top"/>
    </xf>
    <xf numFmtId="0" fontId="71" fillId="0" borderId="28" xfId="2" applyFont="1" applyBorder="1" applyAlignment="1">
      <alignment horizontal="center" vertical="top"/>
    </xf>
    <xf numFmtId="0" fontId="71" fillId="0" borderId="29" xfId="2" applyFont="1" applyBorder="1" applyAlignment="1">
      <alignment horizontal="center" vertical="top"/>
    </xf>
    <xf numFmtId="0" fontId="71" fillId="0" borderId="15" xfId="2" applyFont="1" applyBorder="1" applyAlignment="1">
      <alignment horizontal="center" vertical="top" wrapText="1"/>
    </xf>
    <xf numFmtId="0" fontId="71" fillId="0" borderId="34" xfId="2" applyFont="1" applyBorder="1" applyAlignment="1">
      <alignment horizontal="center" vertical="top" wrapText="1"/>
    </xf>
    <xf numFmtId="0" fontId="50" fillId="0" borderId="0" xfId="153" applyFont="1" applyAlignment="1">
      <alignment horizontal="left" vertical="top" wrapText="1"/>
    </xf>
    <xf numFmtId="0" fontId="70" fillId="0" borderId="0" xfId="153" applyFont="1" applyAlignment="1">
      <alignment horizontal="left" vertical="top"/>
    </xf>
    <xf numFmtId="0" fontId="50" fillId="0" borderId="0" xfId="153" applyFont="1" applyAlignment="1">
      <alignment horizontal="left" vertical="top"/>
    </xf>
    <xf numFmtId="0" fontId="4" fillId="0" borderId="28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26" xfId="0" applyFont="1" applyFill="1" applyBorder="1" applyAlignment="1">
      <alignment horizontal="center" vertical="center"/>
    </xf>
    <xf numFmtId="0" fontId="5" fillId="27" borderId="27" xfId="0" applyFont="1" applyFill="1" applyBorder="1" applyAlignment="1">
      <alignment horizontal="center" vertical="center"/>
    </xf>
    <xf numFmtId="0" fontId="5" fillId="27" borderId="32" xfId="0" applyFont="1" applyFill="1" applyBorder="1" applyAlignment="1">
      <alignment horizontal="center" vertical="center"/>
    </xf>
    <xf numFmtId="0" fontId="5" fillId="27" borderId="33" xfId="0" applyFont="1" applyFill="1" applyBorder="1" applyAlignment="1">
      <alignment horizontal="center" vertical="center"/>
    </xf>
    <xf numFmtId="0" fontId="5" fillId="27" borderId="30" xfId="0" applyFont="1" applyFill="1" applyBorder="1" applyAlignment="1">
      <alignment horizontal="center" vertical="center"/>
    </xf>
  </cellXfs>
  <cellStyles count="194">
    <cellStyle name="20% - ส่วนที่ถูกเน้น1" xfId="16"/>
    <cellStyle name="20% - ส่วนที่ถูกเน้น1 2" xfId="129"/>
    <cellStyle name="20% - ส่วนที่ถูกเน้น2" xfId="17"/>
    <cellStyle name="20% - ส่วนที่ถูกเน้น2 2" xfId="130"/>
    <cellStyle name="20% - ส่วนที่ถูกเน้น3" xfId="18"/>
    <cellStyle name="20% - ส่วนที่ถูกเน้น3 2" xfId="131"/>
    <cellStyle name="20% - ส่วนที่ถูกเน้น4" xfId="19"/>
    <cellStyle name="20% - ส่วนที่ถูกเน้น4 2" xfId="132"/>
    <cellStyle name="20% - ส่วนที่ถูกเน้น5" xfId="20"/>
    <cellStyle name="20% - ส่วนที่ถูกเน้น5 2" xfId="133"/>
    <cellStyle name="20% - ส่วนที่ถูกเน้น6" xfId="21"/>
    <cellStyle name="20% - ส่วนที่ถูกเน้น6 2" xfId="134"/>
    <cellStyle name="40% - ส่วนที่ถูกเน้น1" xfId="22"/>
    <cellStyle name="40% - ส่วนที่ถูกเน้น1 2" xfId="135"/>
    <cellStyle name="40% - ส่วนที่ถูกเน้น2" xfId="23"/>
    <cellStyle name="40% - ส่วนที่ถูกเน้น2 2" xfId="136"/>
    <cellStyle name="40% - ส่วนที่ถูกเน้น3" xfId="24"/>
    <cellStyle name="40% - ส่วนที่ถูกเน้น3 2" xfId="137"/>
    <cellStyle name="40% - ส่วนที่ถูกเน้น4" xfId="25"/>
    <cellStyle name="40% - ส่วนที่ถูกเน้น4 2" xfId="138"/>
    <cellStyle name="40% - ส่วนที่ถูกเน้น5" xfId="26"/>
    <cellStyle name="40% - ส่วนที่ถูกเน้น5 2" xfId="139"/>
    <cellStyle name="40% - ส่วนที่ถูกเน้น6" xfId="27"/>
    <cellStyle name="40% - ส่วนที่ถูกเน้น6 2" xfId="140"/>
    <cellStyle name="60% - ส่วนที่ถูกเน้น1" xfId="28"/>
    <cellStyle name="60% - ส่วนที่ถูกเน้น1 2" xfId="141"/>
    <cellStyle name="60% - ส่วนที่ถูกเน้น2" xfId="29"/>
    <cellStyle name="60% - ส่วนที่ถูกเน้น2 2" xfId="142"/>
    <cellStyle name="60% - ส่วนที่ถูกเน้น3" xfId="30"/>
    <cellStyle name="60% - ส่วนที่ถูกเน้น3 2" xfId="143"/>
    <cellStyle name="60% - ส่วนที่ถูกเน้น4" xfId="31"/>
    <cellStyle name="60% - ส่วนที่ถูกเน้น4 2" xfId="144"/>
    <cellStyle name="60% - ส่วนที่ถูกเน้น5" xfId="32"/>
    <cellStyle name="60% - ส่วนที่ถูกเน้น5 2" xfId="145"/>
    <cellStyle name="60% - ส่วนที่ถูกเน้น6" xfId="33"/>
    <cellStyle name="60% - ส่วนที่ถูกเน้น6 2" xfId="146"/>
    <cellStyle name="75" xfId="5"/>
    <cellStyle name="Comma" xfId="1" builtinId="3"/>
    <cellStyle name="Comma 10" xfId="147"/>
    <cellStyle name="Comma 10 2 2" xfId="34"/>
    <cellStyle name="Comma 11" xfId="148"/>
    <cellStyle name="Comma 12" xfId="149"/>
    <cellStyle name="Comma 13" xfId="150"/>
    <cellStyle name="Comma 14" xfId="191"/>
    <cellStyle name="Comma 2" xfId="3"/>
    <cellStyle name="Comma 2 2" xfId="35"/>
    <cellStyle name="Comma 2 2 2" xfId="36"/>
    <cellStyle name="Comma 2 2 3" xfId="37"/>
    <cellStyle name="Comma 2 2 4" xfId="38"/>
    <cellStyle name="Comma 2 2 5" xfId="39"/>
    <cellStyle name="Comma 2 3" xfId="40"/>
    <cellStyle name="Comma 2 4" xfId="41"/>
    <cellStyle name="Comma 2 5" xfId="42"/>
    <cellStyle name="Comma 2 6" xfId="43"/>
    <cellStyle name="Comma 2 7" xfId="126"/>
    <cellStyle name="Comma 3" xfId="4"/>
    <cellStyle name="Comma 3 2" xfId="44"/>
    <cellStyle name="Comma 3 2 2" xfId="124"/>
    <cellStyle name="Comma 3 3" xfId="45"/>
    <cellStyle name="Comma 3 4" xfId="46"/>
    <cellStyle name="Comma 4" xfId="47"/>
    <cellStyle name="Comma 5" xfId="48"/>
    <cellStyle name="Comma 6" xfId="49"/>
    <cellStyle name="Comma 7" xfId="50"/>
    <cellStyle name="Comma 8" xfId="51"/>
    <cellStyle name="Comma 9" xfId="151"/>
    <cellStyle name="Comma 9 2" xfId="127"/>
    <cellStyle name="Header1" xfId="6"/>
    <cellStyle name="Header2" xfId="7"/>
    <cellStyle name="Hyperlink" xfId="193" builtinId="8"/>
    <cellStyle name="Normal" xfId="0" builtinId="0"/>
    <cellStyle name="Normal 10" xfId="52"/>
    <cellStyle name="Normal 10 2 2" xfId="53"/>
    <cellStyle name="Normal 102 2" xfId="54"/>
    <cellStyle name="Normal 11" xfId="55"/>
    <cellStyle name="Normal 11 2" xfId="152"/>
    <cellStyle name="Normal 11 3" xfId="153"/>
    <cellStyle name="Normal 12" xfId="125"/>
    <cellStyle name="Normal 12 2" xfId="128"/>
    <cellStyle name="Normal 13" xfId="154"/>
    <cellStyle name="Normal 14" xfId="155"/>
    <cellStyle name="Normal 15" xfId="156"/>
    <cellStyle name="Normal 16" xfId="157"/>
    <cellStyle name="Normal 2" xfId="2"/>
    <cellStyle name="Normal 2 2" xfId="8"/>
    <cellStyle name="Normal 2 2 2" xfId="56"/>
    <cellStyle name="Normal 2 3" xfId="57"/>
    <cellStyle name="Normal 2 4" xfId="58"/>
    <cellStyle name="Normal 2 5" xfId="59"/>
    <cellStyle name="Normal 2 6" xfId="158"/>
    <cellStyle name="Normal 2 8" xfId="159"/>
    <cellStyle name="Normal 2_หมายเลข11VA" xfId="60"/>
    <cellStyle name="Normal 3" xfId="61"/>
    <cellStyle name="Normal 3 2" xfId="62"/>
    <cellStyle name="Normal 3 3" xfId="160"/>
    <cellStyle name="Normal 4" xfId="15"/>
    <cellStyle name="Normal 4 2" xfId="63"/>
    <cellStyle name="Normal 4 3" xfId="161"/>
    <cellStyle name="Normal 4 4" xfId="162"/>
    <cellStyle name="Normal 5" xfId="64"/>
    <cellStyle name="Normal 5 2" xfId="65"/>
    <cellStyle name="Normal 6" xfId="66"/>
    <cellStyle name="Normal 6 2" xfId="163"/>
    <cellStyle name="Normal 7" xfId="67"/>
    <cellStyle name="Normal 8" xfId="68"/>
    <cellStyle name="Normal 9" xfId="69"/>
    <cellStyle name="Percent 2" xfId="70"/>
    <cellStyle name="Percent 3" xfId="164"/>
    <cellStyle name="เครื่องหมายจุลภาค 2" xfId="74"/>
    <cellStyle name="เครื่องหมายจุลภาค 2 2" xfId="75"/>
    <cellStyle name="เครื่องหมายจุลภาค 2 3" xfId="76"/>
    <cellStyle name="เครื่องหมายจุลภาค 2 3 2" xfId="77"/>
    <cellStyle name="เครื่องหมายจุลภาค 2 4" xfId="78"/>
    <cellStyle name="เครื่องหมายจุลภาค 3" xfId="79"/>
    <cellStyle name="เครื่องหมายจุลภาค 3 3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6 2" xfId="84"/>
    <cellStyle name="เครื่องหมายจุลภาค 7" xfId="85"/>
    <cellStyle name="เครื่องหมายจุลภาค 8" xfId="86"/>
    <cellStyle name="เครื่องหมายจุลภาค 9" xfId="168"/>
    <cellStyle name="เซลล์ตรวจสอบ" xfId="88"/>
    <cellStyle name="เซลล์ตรวจสอบ 2" xfId="171"/>
    <cellStyle name="เซลล์ที่มีการเชื่อมโยง" xfId="89"/>
    <cellStyle name="เซลล์ที่มีการเชื่อมโยง 2" xfId="172"/>
    <cellStyle name="เปอร์เซ็นต์ 2" xfId="107"/>
    <cellStyle name="แย่" xfId="109"/>
    <cellStyle name="แย่ 2" xfId="178"/>
    <cellStyle name="แสดงผล" xfId="117"/>
    <cellStyle name="แสดงผล 2" xfId="185"/>
    <cellStyle name="การคำนวณ" xfId="71"/>
    <cellStyle name="การคำนวณ 2" xfId="165"/>
    <cellStyle name="ข้อความเตือน" xfId="72"/>
    <cellStyle name="ข้อความเตือน 2" xfId="166"/>
    <cellStyle name="ข้อความอธิบาย" xfId="73"/>
    <cellStyle name="ข้อความอธิบาย 2" xfId="167"/>
    <cellStyle name="จุลภาค 2" xfId="123"/>
    <cellStyle name="จุลภาค 2 2" xfId="169"/>
    <cellStyle name="ชื่อเรื่อง" xfId="87"/>
    <cellStyle name="ชื่อเรื่อง 2" xfId="170"/>
    <cellStyle name="ดี" xfId="90"/>
    <cellStyle name="ดี 2" xfId="173"/>
    <cellStyle name="น้บะภฒ_95" xfId="9"/>
    <cellStyle name="ปกติ 10" xfId="91"/>
    <cellStyle name="ปกติ 11" xfId="92"/>
    <cellStyle name="ปกติ 2" xfId="93"/>
    <cellStyle name="ปกติ 2 2" xfId="94"/>
    <cellStyle name="ปกติ 2 3" xfId="95"/>
    <cellStyle name="ปกติ 2 4" xfId="96"/>
    <cellStyle name="ปกติ 3" xfId="97"/>
    <cellStyle name="ปกติ 3 2" xfId="98"/>
    <cellStyle name="ปกติ 4" xfId="99"/>
    <cellStyle name="ปกติ 4 2" xfId="100"/>
    <cellStyle name="ปกติ 5" xfId="101"/>
    <cellStyle name="ปกติ 6" xfId="102"/>
    <cellStyle name="ปกติ 6 2" xfId="103"/>
    <cellStyle name="ปกติ 7" xfId="104"/>
    <cellStyle name="ปกติ 8" xfId="174"/>
    <cellStyle name="ปกติ_%b8%81ารใช้จ่ายงบประมาณ" xfId="192"/>
    <cellStyle name="ป้อนค่า" xfId="105"/>
    <cellStyle name="ป้อนค่า 2" xfId="175"/>
    <cellStyle name="ปานกลาง" xfId="106"/>
    <cellStyle name="ปานกลาง 2" xfId="176"/>
    <cellStyle name="ผลรวม" xfId="108"/>
    <cellStyle name="ผลรวม 2" xfId="177"/>
    <cellStyle name="ฤธถ [0]_95" xfId="10"/>
    <cellStyle name="ฤธถ_95" xfId="11"/>
    <cellStyle name="ล๋ศญ [0]_95" xfId="12"/>
    <cellStyle name="ล๋ศญ_95" xfId="13"/>
    <cellStyle name="ลักษณะ 1" xfId="110"/>
    <cellStyle name="วฅมุ_4ฟ๙ฝวภ๛" xfId="14"/>
    <cellStyle name="ส่วนที่ถูกเน้น1" xfId="111"/>
    <cellStyle name="ส่วนที่ถูกเน้น1 2" xfId="179"/>
    <cellStyle name="ส่วนที่ถูกเน้น2" xfId="112"/>
    <cellStyle name="ส่วนที่ถูกเน้น2 2" xfId="180"/>
    <cellStyle name="ส่วนที่ถูกเน้น3" xfId="113"/>
    <cellStyle name="ส่วนที่ถูกเน้น3 2" xfId="181"/>
    <cellStyle name="ส่วนที่ถูกเน้น4" xfId="114"/>
    <cellStyle name="ส่วนที่ถูกเน้น4 2" xfId="182"/>
    <cellStyle name="ส่วนที่ถูกเน้น5" xfId="115"/>
    <cellStyle name="ส่วนที่ถูกเน้น5 2" xfId="183"/>
    <cellStyle name="ส่วนที่ถูกเน้น6" xfId="116"/>
    <cellStyle name="ส่วนที่ถูกเน้น6 2" xfId="184"/>
    <cellStyle name="หมายเหตุ" xfId="118"/>
    <cellStyle name="หมายเหตุ 2" xfId="186"/>
    <cellStyle name="หัวเรื่อง 1" xfId="119"/>
    <cellStyle name="หัวเรื่อง 1 2" xfId="187"/>
    <cellStyle name="หัวเรื่อง 2" xfId="120"/>
    <cellStyle name="หัวเรื่อง 2 2" xfId="188"/>
    <cellStyle name="หัวเรื่อง 3" xfId="121"/>
    <cellStyle name="หัวเรื่อง 3 2" xfId="189"/>
    <cellStyle name="หัวเรื่อง 4" xfId="122"/>
    <cellStyle name="หัวเรื่อง 4 2" xfId="190"/>
  </cellStyles>
  <dxfs count="0"/>
  <tableStyles count="0" defaultTableStyle="TableStyleMedium2" defaultPivotStyle="PivotStyleLight16"/>
  <colors>
    <mruColors>
      <color rgb="FF0000FF"/>
      <color rgb="FF000099"/>
      <color rgb="FFCCFFFF"/>
      <color rgb="FFFFCCFF"/>
      <color rgb="FFFF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464343</xdr:colOff>
      <xdr:row>22</xdr:row>
      <xdr:rowOff>119063</xdr:rowOff>
    </xdr:from>
    <xdr:to>
      <xdr:col>7</xdr:col>
      <xdr:colOff>559592</xdr:colOff>
      <xdr:row>26</xdr:row>
      <xdr:rowOff>166688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977062" y="7500938"/>
          <a:ext cx="2571749" cy="1095375"/>
        </a:xfrm>
        <a:prstGeom prst="wedgeRectCallout">
          <a:avLst>
            <a:gd name="adj1" fmla="val -68843"/>
            <a:gd name="adj2" fmla="val 92776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th-TH" sz="1100" b="1"/>
            <a:t>ผลต่าง  </a:t>
          </a:r>
          <a:r>
            <a:rPr lang="en-US" sz="1100" b="1"/>
            <a:t>=  4,012,459.43  </a:t>
          </a:r>
          <a:r>
            <a:rPr lang="th-TH" sz="1100" b="1"/>
            <a:t>บาท</a:t>
          </a:r>
        </a:p>
        <a:p>
          <a:pPr algn="l"/>
          <a:r>
            <a:rPr lang="th-TH" sz="1100"/>
            <a:t>เนื่องจากมีการเบิกจ่ายงบบุคลากร</a:t>
          </a:r>
          <a:r>
            <a:rPr lang="th-TH" sz="1100" baseline="0"/>
            <a:t> </a:t>
          </a:r>
          <a:endParaRPr lang="en-US" sz="1100" baseline="0"/>
        </a:p>
        <a:p>
          <a:pPr algn="l"/>
          <a:r>
            <a:rPr lang="th-TH" sz="1100" baseline="0"/>
            <a:t>มากกว่าแผน จำนวน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4,030,459.43  </a:t>
          </a:r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บาท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และสำนักงบประมาณดึงงบประมาณกลับ</a:t>
          </a:r>
        </a:p>
        <a:p>
          <a:pPr algn="l"/>
          <a:r>
            <a:rPr lang="th-TH" sz="1100">
              <a:solidFill>
                <a:schemeClr val="dk1"/>
              </a:solidFill>
              <a:latin typeface="+mn-lt"/>
              <a:ea typeface="+mn-ea"/>
              <a:cs typeface="+mn-cs"/>
            </a:rPr>
            <a:t>จำนวน</a:t>
          </a:r>
          <a:r>
            <a:rPr lang="th-T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18,000.- </a:t>
          </a:r>
          <a:r>
            <a:rPr lang="th-TH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บาท</a:t>
          </a:r>
        </a:p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39</xdr:row>
      <xdr:rowOff>79375</xdr:rowOff>
    </xdr:from>
    <xdr:to>
      <xdr:col>8</xdr:col>
      <xdr:colOff>857250</xdr:colOff>
      <xdr:row>41</xdr:row>
      <xdr:rowOff>238125</xdr:rowOff>
    </xdr:to>
    <xdr:sp macro="" textlink="">
      <xdr:nvSpPr>
        <xdr:cNvPr id="4" name="วงเล็บปีกกาขวา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2239625" y="14843125"/>
          <a:ext cx="508000" cy="7937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      </a:t>
          </a:r>
          <a:endParaRPr lang="en-US" sz="1100"/>
        </a:p>
      </xdr:txBody>
    </xdr:sp>
    <xdr:clientData/>
  </xdr:twoCellAnchor>
  <xdr:twoCellAnchor>
    <xdr:from>
      <xdr:col>9</xdr:col>
      <xdr:colOff>873125</xdr:colOff>
      <xdr:row>26</xdr:row>
      <xdr:rowOff>53974</xdr:rowOff>
    </xdr:from>
    <xdr:to>
      <xdr:col>21</xdr:col>
      <xdr:colOff>1095375</xdr:colOff>
      <xdr:row>39</xdr:row>
      <xdr:rowOff>0</xdr:rowOff>
    </xdr:to>
    <xdr:sp macro="" textlink="">
      <xdr:nvSpPr>
        <xdr:cNvPr id="3" name="กล่องข้อความ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4319250" y="10690224"/>
          <a:ext cx="17351375" cy="407352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**หมายเหตุ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 อธิบายเพิ่มเติม</a:t>
          </a:r>
        </a:p>
        <a:p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1.) งบประมาณ ตามพรบ.ทั้งปี 2563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2,030,689,900-.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ลดยอดเงินจัดสรรในระบบ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GFMIS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ตามพระราชบัญญัติโอนงบประมาณรายจ่าย พ.ศ.2563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18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,783,900.- บาท  คงเหลือ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งบประมาณสุทธิ ปี 2563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,011,906,000.- 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2.) งบประมาณสุทธิ ปี 2563 = 2,011,906,000.- บาท 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PO.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กันเหลื่มปี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40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,117,156.- บาท   เบิกจ่ายสะสม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1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968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731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318.67.-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 คงเหลือสุทธิ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3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057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525.33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3.) คงเหลือสุทธิ = 3,057,525.33 บาท  คงเหลือจากงบกรมอนามัยจริง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2,990,610.33 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คงเหลือจากการคืนเงินเบิกแทนกัน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40,020.-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คงเหลือที่หน่วยงานเบิกแทนกัน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26,895.-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รายละเอียด ดังนี้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งบบุคลากร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2,806,919.63 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งบดำเนินงาน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234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,088.55 บาท    คงเหลือกรมฯ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207,193.55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คงเหลือหน่วยงานเบิกแทน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26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895.-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งบลงทุน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99.87 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งบเงินอุดหนุน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13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060.-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งบรายจ่ายอื่น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3,357.28 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  คงเหลือ งบวิจัย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3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328.17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 คงเหลือ คชจ. ต่างประเทศ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29.11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20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4.) สรุปรายการเบิกแทนกัน จำนวน 1,624,800.- บาท  เบิกจ่ายแล้ว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1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557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885.-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คงเหลือ 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66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,915.- บาท (คืนกรมอนามัย = 40,020.- บาท  , คงเหลือค้างที่หน่วยงานเบิกแทน = 26,895.- บาท) รายละเอียด ดังนี้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สภ. โอนให้ สสจ. 76 จังหวัด เบิกแทน จำนวน 424,800.- บาท  เบิกจ่าย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361,210.-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คงเหลือ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 63,590.-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(คืนกรมอนามัย = 40,020.- บาท  , คงเหลือค้างที่ สสจ. เบิกแทน = 23,570.- บาท) 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- กรมฯ โอนให้ สป.  เบิกแทน จำนวน 1,200,000.- บาท  เบิกจ่าย = 1,196,675.- บาท  คงเหลือ = 3,325.- บาท (คงเหลือค้างที่ สป. เบิกแทน = 3,325.- บาท)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742950</xdr:colOff>
          <xdr:row>26</xdr:row>
          <xdr:rowOff>28575</xdr:rowOff>
        </xdr:from>
        <xdr:to>
          <xdr:col>36</xdr:col>
          <xdr:colOff>428625</xdr:colOff>
          <xdr:row>39</xdr:row>
          <xdr:rowOff>104775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24</xdr:col>
      <xdr:colOff>873125</xdr:colOff>
      <xdr:row>20</xdr:row>
      <xdr:rowOff>17405</xdr:rowOff>
    </xdr:from>
    <xdr:to>
      <xdr:col>34</xdr:col>
      <xdr:colOff>1063625</xdr:colOff>
      <xdr:row>26</xdr:row>
      <xdr:rowOff>128520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7000" y="8748655"/>
          <a:ext cx="12922250" cy="2016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27205</xdr:colOff>
      <xdr:row>18</xdr:row>
      <xdr:rowOff>15874</xdr:rowOff>
    </xdr:from>
    <xdr:to>
      <xdr:col>14</xdr:col>
      <xdr:colOff>928688</xdr:colOff>
      <xdr:row>38</xdr:row>
      <xdr:rowOff>47625</xdr:rowOff>
    </xdr:to>
    <xdr:sp macro="" textlink="">
      <xdr:nvSpPr>
        <xdr:cNvPr id="2" name="กล่องข้อความ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384518" y="9374187"/>
          <a:ext cx="17355920" cy="391318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**หมายเหตุ 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</a:p>
        <a:p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เบิกแทนกัน งบดำเนินงาน จำนวน 1,000,000.- บาท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</a:t>
          </a:r>
          <a:endParaRPr lang="th-TH" sz="20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- จาก กรมอนามัย ให้ สำนักตรวจราชการ สำนักปลัดกระทรวงสาธารณสุข เบิกแทน โครงการขับเคลื่อนภารกิจตรวจราชการฯ งบดำเนินงาน แผนงานบูรณาการเตรียมความพร้อมเพื่อรองรับสังคมสูงวัย ผลผลิตที่ 1  จำนวน 1,000,000.- บาท </a:t>
          </a:r>
        </a:p>
        <a:p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        เบิกจ่ายแล้ว จำนวน </a:t>
          </a:r>
          <a:r>
            <a:rPr lang="en-US" sz="2000">
              <a:latin typeface="TH SarabunPSK" panose="020B0500040200020003" pitchFamily="34" charset="-34"/>
              <a:cs typeface="TH SarabunPSK" panose="020B0500040200020003" pitchFamily="34" charset="-34"/>
            </a:rPr>
            <a:t>959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>
              <a:latin typeface="TH SarabunPSK" panose="020B0500040200020003" pitchFamily="34" charset="-34"/>
              <a:cs typeface="TH SarabunPSK" panose="020B0500040200020003" pitchFamily="34" charset="-34"/>
            </a:rPr>
            <a:t>350</a:t>
          </a:r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.- บาท 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 คงเหลือ </a:t>
          </a:r>
          <a:r>
            <a:rPr lang="en-US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40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650</a:t>
          </a:r>
          <a:r>
            <a:rPr lang="th-TH" sz="2000" baseline="0">
              <a:latin typeface="TH SarabunPSK" panose="020B0500040200020003" pitchFamily="34" charset="-34"/>
              <a:cs typeface="TH SarabunPSK" panose="020B0500040200020003" pitchFamily="34" charset="-34"/>
            </a:rPr>
            <a:t>.- บาท</a:t>
          </a:r>
          <a:endParaRPr lang="en-US" sz="20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28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2. 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มีโอนเปลี่ยนแปลง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งบลงทุน (เหลือจ่าย) เป็น งบดำเนินงาน  จำนวน 5,000,000.- บาท วันที่ 16 มีนาคม 2564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3. เพิ่มเติม การเบิกจ่ายเงินกันเหลื่อมปี 63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40,117,156.- บาท  เบิกจ่ายแล้ว  34,727,229.39  บาท    คงเหลือ 5,384,500.- บาท .- บาท  ปรับลดวงเงินสัญญา เนื่องจากมีการแก้ไขสัญญา ปรับลดเนื้องาน (อาคารพักขยะ-สล.) 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5,426.61 บาท </a:t>
          </a:r>
        </a:p>
        <a:p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ข้อมูล ณ 3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มิ.ย.64 รายละเอียด ดังนี้</a:t>
          </a:r>
        </a:p>
        <a:p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- งบดำเนินงาน กันเหลื่อมปี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=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4,627,849.-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บาท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=     4,627,849.- บาท   (เบิกจ่ายหมดแล้ว)</a:t>
          </a:r>
        </a:p>
        <a:p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- งบลงทุน กันเหลื่อมปี    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=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35,191,307.- บาท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=   29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801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,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380.39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บาท  คงเหลือ 5,384,500.- บาท (ศอ.12)  ปรับลดวงเงินสัญญา เนื่องจากมีการแก้ไขสัญญา ปรับลดเนื้องาน (อาคารพักขยะ-สล.) = 5,426.61 บาท </a:t>
          </a:r>
        </a:p>
        <a:p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-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งบรายจ่ายอื่น            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298,000.-  บาท 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เบิกจ่าย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= </a:t>
          </a:r>
          <a:r>
            <a:rPr lang="en-US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20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298,000.- บาท  (เบิกจ่ายหมดแล้ว)</a:t>
          </a:r>
        </a:p>
        <a:p>
          <a:endParaRPr lang="th-TH" sz="20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19</xdr:col>
      <xdr:colOff>630079</xdr:colOff>
      <xdr:row>20</xdr:row>
      <xdr:rowOff>79375</xdr:rowOff>
    </xdr:from>
    <xdr:to>
      <xdr:col>26</xdr:col>
      <xdr:colOff>1063002</xdr:colOff>
      <xdr:row>42</xdr:row>
      <xdr:rowOff>63500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99767" y="9818688"/>
          <a:ext cx="9624548" cy="4246562"/>
        </a:xfrm>
        <a:prstGeom prst="rect">
          <a:avLst/>
        </a:prstGeom>
      </xdr:spPr>
    </xdr:pic>
    <xdr:clientData/>
  </xdr:twoCellAnchor>
  <xdr:twoCellAnchor editAs="oneCell">
    <xdr:from>
      <xdr:col>32</xdr:col>
      <xdr:colOff>1341437</xdr:colOff>
      <xdr:row>20</xdr:row>
      <xdr:rowOff>97841</xdr:rowOff>
    </xdr:from>
    <xdr:to>
      <xdr:col>43</xdr:col>
      <xdr:colOff>365125</xdr:colOff>
      <xdr:row>41</xdr:row>
      <xdr:rowOff>60324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23312" y="9837154"/>
          <a:ext cx="13739813" cy="403442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619125</xdr:colOff>
      <xdr:row>15</xdr:row>
      <xdr:rowOff>7938</xdr:rowOff>
    </xdr:from>
    <xdr:to>
      <xdr:col>26</xdr:col>
      <xdr:colOff>1254125</xdr:colOff>
      <xdr:row>20</xdr:row>
      <xdr:rowOff>47625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4788813" y="8723313"/>
          <a:ext cx="9636125" cy="1063625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3200">
              <a:solidFill>
                <a:schemeClr val="bg1"/>
              </a:solidFill>
              <a:latin typeface="Arial" panose="020B0604020202020204" pitchFamily="34" charset="0"/>
            </a:rPr>
            <a:t>คงเหลือเบิกจ่ายเงินกันเหลื่อมปี</a:t>
          </a:r>
          <a:r>
            <a:rPr lang="th-TH" sz="3200" baseline="0">
              <a:solidFill>
                <a:schemeClr val="bg1"/>
              </a:solidFill>
              <a:latin typeface="Arial" panose="020B0604020202020204" pitchFamily="34" charset="0"/>
            </a:rPr>
            <a:t> 63  ณ วันที่ 30 มิถุนายน 2564   </a:t>
          </a:r>
          <a:endParaRPr lang="th-TH" sz="3200">
            <a:solidFill>
              <a:schemeClr val="bg1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690562</xdr:colOff>
      <xdr:row>14</xdr:row>
      <xdr:rowOff>325439</xdr:rowOff>
    </xdr:from>
    <xdr:to>
      <xdr:col>44</xdr:col>
      <xdr:colOff>246063</xdr:colOff>
      <xdr:row>20</xdr:row>
      <xdr:rowOff>15876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46172437" y="8707439"/>
          <a:ext cx="15652751" cy="1047750"/>
        </a:xfrm>
        <a:prstGeom prst="rect">
          <a:avLst/>
        </a:prstGeom>
        <a:solidFill>
          <a:srgbClr val="0000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3200">
              <a:solidFill>
                <a:schemeClr val="bg1"/>
              </a:solidFill>
              <a:latin typeface="Arial" panose="020B0604020202020204" pitchFamily="34" charset="0"/>
            </a:rPr>
            <a:t>สรุปสถานะการเบิกจ่าย ณ สิ้นเดือนมิถุนายน 2564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7938</xdr:colOff>
      <xdr:row>15</xdr:row>
      <xdr:rowOff>2696</xdr:rowOff>
    </xdr:from>
    <xdr:to>
      <xdr:col>8</xdr:col>
      <xdr:colOff>650875</xdr:colOff>
      <xdr:row>19</xdr:row>
      <xdr:rowOff>126991</xdr:rowOff>
    </xdr:to>
    <xdr:sp macro="" textlink="">
      <xdr:nvSpPr>
        <xdr:cNvPr id="3" name="กล่องข้อความ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4492626" y="4630259"/>
          <a:ext cx="6659562" cy="120379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txBody>
        <a:bodyPr wrap="square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**หมายเหตุ </a:t>
          </a:r>
          <a:r>
            <a:rPr lang="en-US" sz="1200" b="1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  <a:endParaRPr lang="en-US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200" b="1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1100" b="1">
              <a:latin typeface="TH SarabunPSK" panose="020B0500040200020003" pitchFamily="34" charset="-34"/>
              <a:cs typeface="TH SarabunPSK" panose="020B0500040200020003" pitchFamily="34" charset="-34"/>
            </a:rPr>
            <a:t>เบิกแทนกัน งบดำเนินงาน จำนวน 1,000,000.- บาท </a:t>
          </a:r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- จาก กรมอนามัย ให้ สำนักตรวจราชการ สำนักปลัดกระทรวงสาธารณสุข เบิกแทน โครงการขับเคลื่อนภารกิจตรวจรายการฯ งบดำเนินงาน </a:t>
          </a:r>
          <a:endParaRPr lang="en-US" sz="11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100" b="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100" b="0">
              <a:latin typeface="TH SarabunPSK" panose="020B0500040200020003" pitchFamily="34" charset="-34"/>
              <a:cs typeface="TH SarabunPSK" panose="020B0500040200020003" pitchFamily="34" charset="-34"/>
            </a:rPr>
            <a:t>แผนงานบูรณาการเตรียมความพร้อมเพื่อรองรับสังคมสูงวัย ผลผลิตที่ 1  จำนวน 1,000,000.- บาท เบิกจ่ายแล้ว จำนวน 959,350.- บาท  คงเหลือ 40,650.- บาท</a:t>
          </a:r>
          <a:r>
            <a:rPr lang="en-US" sz="1100" b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endParaRPr lang="en-US" sz="11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  <a:p>
          <a:r>
            <a:rPr lang="en-US" sz="1100" b="1">
              <a:latin typeface="TH SarabunPSK" panose="020B0500040200020003" pitchFamily="34" charset="-34"/>
              <a:cs typeface="TH SarabunPSK" panose="020B0500040200020003" pitchFamily="34" charset="-34"/>
            </a:rPr>
            <a:t>   2. </a:t>
          </a:r>
          <a:r>
            <a:rPr lang="th-TH" sz="1100" b="1">
              <a:latin typeface="TH SarabunPSK" panose="020B0500040200020003" pitchFamily="34" charset="-34"/>
              <a:cs typeface="TH SarabunPSK" panose="020B0500040200020003" pitchFamily="34" charset="-34"/>
            </a:rPr>
            <a:t>มีโอนเปลี่ยนแปลง</a:t>
          </a:r>
          <a:r>
            <a:rPr lang="th-TH" sz="11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งบลงทุน (เหลือจ่าย) เป็น งบดำเนินงาน  จำนวน 5,000,000.- บาท วันที่ 16 มีนาคม 2564</a:t>
          </a:r>
          <a:endParaRPr lang="th-TH" sz="11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;&#3635;&#3586;&#3629;55&#3627;&#3609;&#3656;&#3623;&#3618;&#3591;&#3634;&#3609;\&#3624;&#3629;.10\&#3615;&#3629;&#3619;&#3660;&#3617;&#3588;&#3635;&#3586;&#3629;&#3611;&#3637;%2055%20&#3614;&#3637;&#3656;&#3650;&#3629;&#36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;&#3635;&#3586;&#3629;55&#3627;&#3609;&#3656;&#3623;&#3618;&#3591;&#3634;&#3609;\&#3624;&#3629;.10\Documents%20and%20Settings\test01\Local%20Settings\Temp\Rar$DI00.094\&#3591;&#3610;&#3611;&#3619;&#3632;&#3617;&#3634;&#3603;%2055\&#3648;&#3629;&#3585;&#3626;&#3634;&#3619;&#3594;&#3637;&#3657;&#3649;&#3592;&#3591;&#3629;&#3609;&#3640;&#3631;%20%20&#3611;&#3637;%2054%20&#3626;&#3656;&#3591;&#3626;&#3616;&#3634;%20(&#3648;&#3629;&#3655;&#3617;&#3623;&#3636;&#3592;&#3633;&#3618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fficer\Application%20Data\Microsoft\Excel\jarutat\&#3611;&#3637;%2056\&#3648;&#3629;&#3585;&#3626;&#3634;&#3619;&#3594;&#3637;&#3657;&#3649;&#3592;&#3591;&#3585;&#3619;&#3619;&#3617;&#3634;&#3608;&#3636;&#3585;&#3634;&#3619;-56\&#3648;&#3621;&#3656;&#3617;&#3585;&#3619;&#3619;&#3617;&#3634;&#3608;&#3636;&#3585;&#3634;&#3619;-56\DOCUME~1\ADMIN~1.B5A\LOCALS~1\Temp\Rar$DI00.422\&#3615;&#3629;&#3619;&#3660;&#3617;&#3588;&#3635;&#3586;&#3629;&#3611;&#3637;%2055%20&#3614;&#3637;&#3656;&#3650;&#3629;&#36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Folder\form53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5.2\1%20Intranet%20Nutrition\2%20&#3610;&#3618;.%20&#3585;&#3621;&#3640;&#3656;&#3617;&#3610;&#3619;&#3636;&#3627;&#3634;&#3619;&#3618;&#3640;&#3607;&#3608;&#3624;&#3634;&#3626;&#3605;&#3619;&#3660;\&#3615;&#3629;&#3619;&#3660;&#3617;&#3588;&#3635;&#3586;&#3629;&#3611;&#3637;%2055%20&#3614;&#3637;&#3656;&#3650;&#3629;&#36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8;&#3635;&#3586;&#3629;%2058%20&#3619;&#3634;&#3618;%20&#3612;.%20&#3619;&#3634;&#3618;&#3585;&#3636;&#3592;&#3585;&#3619;&#3619;&#3617;\&#3612;.%20&#3609;&#3650;&#3618;&#3610;&#3634;&#3618;%2058\Users\MOPH194\Desktop\New%20Folder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8;&#3635;&#3586;&#3629;%2058%20&#3619;&#3634;&#3618;%20&#3612;.%20&#3619;&#3634;&#3618;&#3585;&#3636;&#3592;&#3585;&#3619;&#3619;&#3617;\&#3612;.%20&#3609;&#3650;&#3618;&#3610;&#3634;&#3618;%2058\Users\MOPH194\Desktop\my_folder\&#3591;&#3610;2553\&#3585;&#3619;&#3619;&#3617;&#3634;&#3608;&#3636;&#3585;&#3634;&#3619;\&#3648;&#3629;&#3585;&#3626;&#3634;&#3619;&#3594;&#3637;&#3657;&#3649;&#3592;&#3591;&#3621;&#3632;&#3648;&#3629;&#3637;&#3618;&#3604;\&#3626;&#3619;&#363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621;&#3656;&#3617;&#3626;&#3656;&#3591;&#3588;&#3603;&#3632;&#3629;&#3609;&#3640;&#3585;&#3619;&#3619;&#3617;&#3634;&#3608;&#3636;&#3585;&#3634;&#3619;%20_&#3626;&#3656;&#3591;&#3648;&#3621;&#3656;&#36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;&#3635;&#3586;&#3629;55&#3627;&#3609;&#3656;&#3623;&#3618;&#3591;&#3634;&#3609;\&#3624;&#3629;.10\Documents%20and%20Settings\admin\Desktop\&#3615;&#3629;&#3619;&#3660;&#3617;&#3588;&#3635;&#3586;&#3629;&#3611;&#3637;%2055%20&#3614;&#3637;&#3656;&#3650;&#3629;&#36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;&#3635;&#3586;&#3629;55&#3627;&#3609;&#3656;&#3623;&#3618;&#3591;&#3634;&#3609;\&#3624;&#3629;.10\&#3591;&#3610;&#3611;&#3619;&#3632;&#3617;&#3634;&#3603;%2054\&#3648;&#3629;&#3585;&#3626;&#3634;&#3619;&#3594;&#3637;&#3657;&#3649;&#3592;&#3591;&#3629;&#3609;&#3640;&#3585;&#3619;&#3619;&#3617;&#3634;&#3608;&#3636;&#3585;&#3634;&#3619;%20&#3611;&#3637;%2054\&#3648;&#3629;&#3585;&#3626;&#3634;&#3619;&#3594;&#3637;&#3657;&#3649;&#3592;&#3591;&#3629;&#3609;&#3640;&#3631;%20%20&#3611;&#3637;%205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88;&#3635;&#3586;&#3629;55&#3627;&#3609;&#3656;&#3623;&#3618;&#3591;&#3634;&#3609;\&#3624;&#3629;.10\&#3588;&#3635;&#3586;&#3629;&#3591;&#3610;&#3611;&#3619;&#3632;&#3617;&#3634;&#3603;%2055\&#3588;&#3641;&#3656;&#3617;&#3639;&#3629;&#3588;&#3635;&#3586;&#3629;&#3591;&#3610;%2055\&#3615;&#3629;&#3619;&#3660;&#3617;&#3588;&#3635;&#3586;&#3629;&#3611;&#3637;%2055%20&#3614;&#3637;&#3656;&#3650;&#3629;&#36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756">
          <cell r="A756" t="str">
            <v>1 ยุทธศาสตร์การสร้างความเชื่อมั่นและการกระตุ้นเศรษฐกิจของประเทศ</v>
          </cell>
        </row>
        <row r="757">
          <cell r="A757" t="str">
            <v>2 ยุทธศาสตร์การรักษาความมั่นคงของรัฐ</v>
          </cell>
        </row>
        <row r="758">
          <cell r="A758" t="str">
            <v>3 ยุทธศาสตร์การพัฒนาสังคมและคุณภาพชีวิต</v>
          </cell>
        </row>
        <row r="759">
          <cell r="A759" t="str">
            <v>4 ยุทธศาสตร์การบริหารจัดการเศรษฐกิจให้ขยายตัวได้อย่างมีเสถียรภาพ</v>
          </cell>
        </row>
        <row r="760">
          <cell r="A760" t="str">
            <v>5 ยุทธศาสตร์การบริหารจัดการที่ดิน ทรัพยากรธรรมชาติและสิ่งแวดล้อม</v>
          </cell>
        </row>
        <row r="761">
          <cell r="A761" t="str">
            <v>6 ยุทธศาสตร์การพัฒนาวิทยาศาสตร์ เทคโนโลยี การวิจัย และนวัดกรรม</v>
          </cell>
        </row>
        <row r="762">
          <cell r="A762" t="str">
            <v>7 ยุทธศาสตร์การต่างประเทศและเศรษฐกิจระหว่างประเทศ</v>
          </cell>
        </row>
        <row r="763">
          <cell r="A763" t="str">
            <v>8 ยุทธศาสตร์การบริหารกิจกรรมบ้านเมืองที่ดี</v>
          </cell>
        </row>
        <row r="764">
          <cell r="A764" t="str">
            <v>9 รายการค่าดำเนินการภาครัฐ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17">
          <cell r="A817" t="str">
            <v>งบดำเนินงาน</v>
          </cell>
          <cell r="B817" t="str">
            <v xml:space="preserve">   -โทรทัศน์(สถานีเอกชน วันธรรมดา)</v>
          </cell>
        </row>
        <row r="818">
          <cell r="A818" t="str">
            <v>งบค่าครุภัณฑ์ ที่ดินและสิ่งก่อสร้าง</v>
          </cell>
          <cell r="B818" t="str">
            <v xml:space="preserve">   -โทรทัศน์(สถานีเอกชน วันหยุด)</v>
          </cell>
        </row>
        <row r="819">
          <cell r="A819" t="str">
            <v>งบเงินอุดหนุน</v>
          </cell>
          <cell r="B819" t="str">
            <v xml:space="preserve">   -โทรทัศน์(สถานีราชการ)</v>
          </cell>
        </row>
        <row r="820">
          <cell r="A820" t="str">
            <v>งบรายจ่ายอื่น</v>
          </cell>
        </row>
        <row r="823">
          <cell r="B823" t="str">
            <v xml:space="preserve">   -หนังสือพิมพ์(คอลัมน์ 6X10 นิ้ว ขาวดำ)</v>
          </cell>
        </row>
        <row r="824">
          <cell r="B824" t="str">
            <v xml:space="preserve">   -หนังสือพิมพ์(คอลัมน์ 6X10 นิ้ว สี)</v>
          </cell>
        </row>
        <row r="825">
          <cell r="B825" t="str">
            <v xml:space="preserve">   -หนังสือพิมพ์(คอลัมน์ 10X12 นิ้ว ขาวดำ)</v>
          </cell>
        </row>
        <row r="826">
          <cell r="B826" t="str">
            <v xml:space="preserve">   -หนังสือพิมพ์(คอลัมน์ 10X12 นิ้ว สี)</v>
          </cell>
        </row>
        <row r="829">
          <cell r="B829" t="str">
            <v>06.01-12.00 น.</v>
          </cell>
        </row>
        <row r="830">
          <cell r="B830" t="str">
            <v>12.01-18.00 น.</v>
          </cell>
        </row>
        <row r="831">
          <cell r="B831" t="str">
            <v>18.01-22.00 น.</v>
          </cell>
        </row>
        <row r="832">
          <cell r="B832" t="str">
            <v>22.01-24.00 น.</v>
          </cell>
        </row>
        <row r="833">
          <cell r="B833" t="str">
            <v>24.01-06.00 น.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อบรม"/>
      <sheetName val="สรุปปชส"/>
      <sheetName val="ปชสใหม่"/>
      <sheetName val="สิ่งพิมพ์"/>
      <sheetName val="จ้างเหมา"/>
      <sheetName val="ค่าใช้จ่าย (2)"/>
      <sheetName val="รถ"/>
      <sheetName val="ค่าเช่าบ้าน"/>
      <sheetName val="ค่าเช่ารถยนต์"/>
      <sheetName val="ค่าตอบแทนรถ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 ใหม่"/>
      <sheetName val="วิจัย"/>
      <sheetName val="วิจัย ใหม่ (2)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17">
          <cell r="B817" t="str">
            <v xml:space="preserve">   -โทรทัศน์(สถานีเอกชน วันธรรมดา)</v>
          </cell>
        </row>
        <row r="818">
          <cell r="B818" t="str">
            <v xml:space="preserve">   -โทรทัศน์(สถานีเอกชน วันหยุด)</v>
          </cell>
        </row>
        <row r="819">
          <cell r="B819" t="str">
            <v xml:space="preserve">   -โทรทัศน์(สถานีราชการ)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29">
          <cell r="A829" t="str">
            <v>เจ้าหน้าที่ของรัฐ</v>
          </cell>
        </row>
        <row r="830">
          <cell r="A830" t="str">
            <v>ประชาชนทั่วไป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ผู้ชี้แจง"/>
      <sheetName val="วิสัยทัศน์"/>
      <sheetName val="พันธกิจ"/>
      <sheetName val="โครงสร้าง"/>
      <sheetName val="เชื่อมโยง"/>
      <sheetName val="ปะหน้าสรุป"/>
      <sheetName val="สรุปงบ 52-53"/>
      <sheetName val="เสนอปรับลด"/>
      <sheetName val="อัตรากำลัง"/>
      <sheetName val="ผล-แผน (อบรม)"/>
      <sheetName val="ผล(ปชส)"/>
      <sheetName val="แผน 54(ปชส)"/>
      <sheetName val="ผล-แผน(ที่ปรึกษา)"/>
      <sheetName val="ผล-แผน (ตปท)"/>
      <sheetName val="แผน 54(วิจัย)"/>
      <sheetName val="ผล-แผน (จ้างเหมา)"/>
      <sheetName val="ผล-แผน (ค่าเช่า)"/>
      <sheetName val="ผลงานข้อสังเกต53(ไม่มี)"/>
      <sheetName val="ปะหน้าข้อมูลภาพรวม"/>
      <sheetName val="การพิจารณางบ"/>
      <sheetName val="งบดำเนินงาน"/>
      <sheetName val="ภาพรวมงบดำเนินงาน"/>
      <sheetName val="รายละเอียดำเนินงาน"/>
      <sheetName val="รายละเอียดปะหน้า"/>
      <sheetName val="สรุปอบรม"/>
      <sheetName val="อบรม"/>
      <sheetName val="สรุปปชส"/>
      <sheetName val="ปชส"/>
      <sheetName val="สรุปวิจัย"/>
      <sheetName val="วิจัย"/>
      <sheetName val="จ้างเหมาบริการ"/>
      <sheetName val="ค่าใช้จ่าย"/>
      <sheetName val="รถ"/>
      <sheetName val="ค่าตอบแทนรถ"/>
      <sheetName val="ค่าเช่าบ้าน"/>
      <sheetName val="ค่าเช่าทรัพย์สิน FC"/>
      <sheetName val="งบดำเนินงานที่เหลือ"/>
      <sheetName val="งบเงินอุดหนุน"/>
      <sheetName val="ทุน"/>
      <sheetName val="ปก (3)"/>
      <sheetName val="สรุปตปท"/>
      <sheetName val="ตป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สรุปผลงาน"/>
      <sheetName val="ผลงานข้อสังเกต53"/>
      <sheetName val="7"/>
      <sheetName val="สรุปอบรม"/>
      <sheetName val="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"/>
      <sheetName val="สารบัญ"/>
      <sheetName val="1"/>
      <sheetName val="2"/>
      <sheetName val="3"/>
      <sheetName val="4"/>
      <sheetName val="5"/>
      <sheetName val="6"/>
      <sheetName val="สรุป"/>
      <sheetName val="สรุป(2)"/>
      <sheetName val="อัตรากำลัง"/>
      <sheetName val="สรุปผลงาน"/>
      <sheetName val="ผลงานข้อสังเกต53"/>
      <sheetName val="7"/>
      <sheetName val="รวม ใช้"/>
      <sheetName val="รวมใหม่"/>
      <sheetName val="งด."/>
      <sheetName val="สรุปดำเนินงาน"/>
      <sheetName val="รายละเอียดำเนินงาน"/>
      <sheetName val="8"/>
      <sheetName val="สรุปอบรม"/>
      <sheetName val="สรุปปชส1"/>
      <sheetName val="อบรม"/>
      <sheetName val="ปชส1"/>
      <sheetName val="สิ่งพิมพ์1"/>
      <sheetName val="ตปท."/>
      <sheetName val="วิจัย ใหม่ (2)"/>
      <sheetName val="จ้างเหมา1"/>
      <sheetName val="ค่าใช้จ่ายปรับใหม่(3)"/>
      <sheetName val="ค่าเช่ารถ"/>
      <sheetName val="ค่าเช่าบ้าน"/>
      <sheetName val="รถ"/>
      <sheetName val="ค่าตอบแทนรถ"/>
      <sheetName val="งด. ที่เหลือ"/>
      <sheetName val="สิ่งพิมพ์ศูนย์เด็กเล็ก"/>
      <sheetName val="อน."/>
      <sheetName val="สรุปอุดหนุน"/>
      <sheetName val="รายละเอียดอุดหนุน"/>
      <sheetName val="8 (2)"/>
      <sheetName val="สรุปทปษ"/>
      <sheetName val="ทปษ"/>
      <sheetName val="รายละอียด อน"/>
      <sheetName val="อน.ที่เหลือ"/>
      <sheetName val="รจอ."/>
      <sheetName val="สรุปรายจ่ายอื่น"/>
      <sheetName val="รายละเอียดรายจ่ายอื่น"/>
      <sheetName val="8 (3)"/>
      <sheetName val="สรุปตปท"/>
      <sheetName val="ตปท"/>
      <sheetName val="สรุปวิจัย"/>
      <sheetName val="วิจัย"/>
      <sheetName val="Sheet5"/>
      <sheetName val="สิ่งพิมพ์ (เก่า)"/>
      <sheetName val="ปชส (เก่า)"/>
      <sheetName val="สาร"/>
      <sheetName val="รวม ไม่ใช้"/>
      <sheetName val="ปชส"/>
      <sheetName val="ค่าเช่ารถยนต์"/>
      <sheetName val="รวม ใช้ (ไม่ใช้)"/>
      <sheetName val="อบรม ไม่ใช้"/>
      <sheetName val="วิจัย ไม่ใช้"/>
      <sheetName val="สรุปปชส"/>
      <sheetName val="ปชสใหม่"/>
      <sheetName val="สิ่งพิมพ์"/>
      <sheetName val="จ้างเหมา"/>
      <sheetName val="ค่าใช้จ่าย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4" zoomScale="80" zoomScaleNormal="78" zoomScaleSheetLayoutView="80" workbookViewId="0">
      <selection activeCell="G7" sqref="G7"/>
    </sheetView>
  </sheetViews>
  <sheetFormatPr defaultColWidth="9" defaultRowHeight="15"/>
  <cols>
    <col min="1" max="1" width="18.28515625" style="9" customWidth="1"/>
    <col min="2" max="3" width="17.7109375" style="9" customWidth="1"/>
    <col min="4" max="4" width="18.42578125" style="9" customWidth="1"/>
    <col min="5" max="5" width="16.85546875" style="9" customWidth="1"/>
    <col min="6" max="6" width="16" style="9" bestFit="1" customWidth="1"/>
    <col min="7" max="8" width="16.42578125" style="9" bestFit="1" customWidth="1"/>
    <col min="9" max="9" width="14.85546875" style="9" customWidth="1"/>
    <col min="10" max="10" width="15.140625" style="9" customWidth="1"/>
    <col min="11" max="11" width="14" style="9" customWidth="1"/>
    <col min="12" max="12" width="14.28515625" style="9" customWidth="1"/>
    <col min="13" max="13" width="16.28515625" style="9" customWidth="1"/>
    <col min="14" max="14" width="15.28515625" style="9" customWidth="1"/>
    <col min="15" max="15" width="16.140625" style="9" customWidth="1"/>
    <col min="16" max="16" width="15.7109375" style="9" customWidth="1"/>
    <col min="17" max="17" width="14.42578125" style="9" customWidth="1"/>
    <col min="18" max="18" width="15" style="9" customWidth="1"/>
    <col min="19" max="19" width="15.5703125" style="9" customWidth="1"/>
    <col min="20" max="20" width="14.42578125" style="9" customWidth="1"/>
    <col min="21" max="22" width="14.7109375" style="9" customWidth="1"/>
    <col min="23" max="25" width="13.5703125" style="9" customWidth="1"/>
    <col min="26" max="26" width="13.42578125" style="9" customWidth="1"/>
    <col min="27" max="27" width="13.7109375" style="9" customWidth="1"/>
    <col min="28" max="31" width="15.42578125" style="9" customWidth="1"/>
    <col min="32" max="32" width="14.5703125" style="9" customWidth="1"/>
    <col min="33" max="33" width="15" style="9" customWidth="1"/>
    <col min="34" max="34" width="14" style="9" customWidth="1"/>
    <col min="35" max="16384" width="9" style="9"/>
  </cols>
  <sheetData>
    <row r="1" spans="1:34" ht="23.25">
      <c r="A1" s="360" t="s">
        <v>58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</row>
    <row r="2" spans="1:34" ht="24" customHeight="1">
      <c r="A2" s="364" t="s">
        <v>2</v>
      </c>
      <c r="B2" s="372" t="s">
        <v>3</v>
      </c>
      <c r="C2" s="373"/>
      <c r="D2" s="374"/>
      <c r="E2" s="367" t="s">
        <v>4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8"/>
    </row>
    <row r="3" spans="1:34" ht="21">
      <c r="A3" s="365"/>
      <c r="B3" s="375"/>
      <c r="C3" s="376"/>
      <c r="D3" s="377"/>
      <c r="E3" s="369" t="s">
        <v>6</v>
      </c>
      <c r="F3" s="369"/>
      <c r="G3" s="370" t="s">
        <v>7</v>
      </c>
      <c r="H3" s="370"/>
      <c r="I3" s="370" t="s">
        <v>17</v>
      </c>
      <c r="J3" s="370"/>
      <c r="K3" s="367" t="s">
        <v>16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8"/>
    </row>
    <row r="4" spans="1:34" ht="74.25" customHeight="1">
      <c r="A4" s="364"/>
      <c r="B4" s="375"/>
      <c r="C4" s="376"/>
      <c r="D4" s="377"/>
      <c r="E4" s="369"/>
      <c r="F4" s="369"/>
      <c r="G4" s="370"/>
      <c r="H4" s="370"/>
      <c r="I4" s="370"/>
      <c r="J4" s="370"/>
      <c r="K4" s="367" t="s">
        <v>9</v>
      </c>
      <c r="L4" s="363"/>
      <c r="M4" s="367" t="s">
        <v>18</v>
      </c>
      <c r="N4" s="381"/>
      <c r="O4" s="361" t="s">
        <v>19</v>
      </c>
      <c r="P4" s="363"/>
      <c r="Q4" s="363"/>
      <c r="R4" s="362"/>
      <c r="S4" s="361" t="s">
        <v>5</v>
      </c>
      <c r="T4" s="363"/>
      <c r="U4" s="363"/>
      <c r="V4" s="362"/>
      <c r="W4" s="361" t="s">
        <v>10</v>
      </c>
      <c r="X4" s="363"/>
      <c r="Y4" s="363"/>
      <c r="Z4" s="362"/>
      <c r="AA4" s="361" t="s">
        <v>20</v>
      </c>
      <c r="AB4" s="363"/>
      <c r="AC4" s="363"/>
      <c r="AD4" s="363"/>
      <c r="AE4" s="363"/>
      <c r="AF4" s="362"/>
      <c r="AG4" s="367" t="s">
        <v>21</v>
      </c>
      <c r="AH4" s="382"/>
    </row>
    <row r="5" spans="1:34" ht="21">
      <c r="A5" s="366"/>
      <c r="B5" s="378"/>
      <c r="C5" s="379"/>
      <c r="D5" s="380"/>
      <c r="E5" s="361" t="s">
        <v>46</v>
      </c>
      <c r="F5" s="362"/>
      <c r="G5" s="361" t="s">
        <v>46</v>
      </c>
      <c r="H5" s="362"/>
      <c r="I5" s="361" t="s">
        <v>53</v>
      </c>
      <c r="J5" s="362"/>
      <c r="K5" s="361" t="s">
        <v>53</v>
      </c>
      <c r="L5" s="362"/>
      <c r="M5" s="361" t="s">
        <v>53</v>
      </c>
      <c r="N5" s="362"/>
      <c r="O5" s="361" t="s">
        <v>53</v>
      </c>
      <c r="P5" s="362"/>
      <c r="Q5" s="361" t="s">
        <v>54</v>
      </c>
      <c r="R5" s="362"/>
      <c r="S5" s="361" t="s">
        <v>53</v>
      </c>
      <c r="T5" s="362"/>
      <c r="U5" s="361" t="s">
        <v>54</v>
      </c>
      <c r="V5" s="362"/>
      <c r="W5" s="361" t="s">
        <v>53</v>
      </c>
      <c r="X5" s="362"/>
      <c r="Y5" s="361" t="s">
        <v>54</v>
      </c>
      <c r="Z5" s="362"/>
      <c r="AA5" s="361" t="s">
        <v>53</v>
      </c>
      <c r="AB5" s="362"/>
      <c r="AC5" s="361" t="s">
        <v>54</v>
      </c>
      <c r="AD5" s="362"/>
      <c r="AE5" s="361" t="s">
        <v>59</v>
      </c>
      <c r="AF5" s="362"/>
      <c r="AG5" s="361" t="s">
        <v>53</v>
      </c>
      <c r="AH5" s="362"/>
    </row>
    <row r="6" spans="1:34" ht="21">
      <c r="A6" s="364"/>
      <c r="B6" s="6" t="s">
        <v>0</v>
      </c>
      <c r="C6" s="73" t="s">
        <v>75</v>
      </c>
      <c r="D6" s="33" t="s">
        <v>1</v>
      </c>
      <c r="E6" s="7" t="s">
        <v>0</v>
      </c>
      <c r="F6" s="34" t="s">
        <v>1</v>
      </c>
      <c r="G6" s="7" t="s">
        <v>0</v>
      </c>
      <c r="H6" s="34" t="s">
        <v>1</v>
      </c>
      <c r="I6" s="7" t="s">
        <v>0</v>
      </c>
      <c r="J6" s="34" t="s">
        <v>1</v>
      </c>
      <c r="K6" s="7" t="s">
        <v>0</v>
      </c>
      <c r="L6" s="34" t="s">
        <v>1</v>
      </c>
      <c r="M6" s="7" t="s">
        <v>0</v>
      </c>
      <c r="N6" s="34" t="s">
        <v>1</v>
      </c>
      <c r="O6" s="7" t="s">
        <v>0</v>
      </c>
      <c r="P6" s="34" t="s">
        <v>1</v>
      </c>
      <c r="Q6" s="8" t="s">
        <v>0</v>
      </c>
      <c r="R6" s="34" t="s">
        <v>1</v>
      </c>
      <c r="S6" s="8" t="s">
        <v>0</v>
      </c>
      <c r="T6" s="34" t="s">
        <v>1</v>
      </c>
      <c r="U6" s="8" t="s">
        <v>0</v>
      </c>
      <c r="V6" s="34" t="s">
        <v>1</v>
      </c>
      <c r="W6" s="8" t="s">
        <v>0</v>
      </c>
      <c r="X6" s="34" t="s">
        <v>1</v>
      </c>
      <c r="Y6" s="8" t="s">
        <v>0</v>
      </c>
      <c r="Z6" s="34" t="s">
        <v>1</v>
      </c>
      <c r="AA6" s="8" t="s">
        <v>0</v>
      </c>
      <c r="AB6" s="34" t="s">
        <v>1</v>
      </c>
      <c r="AC6" s="8" t="s">
        <v>0</v>
      </c>
      <c r="AD6" s="34" t="s">
        <v>1</v>
      </c>
      <c r="AE6" s="8" t="s">
        <v>0</v>
      </c>
      <c r="AF6" s="34" t="s">
        <v>1</v>
      </c>
      <c r="AG6" s="7" t="s">
        <v>0</v>
      </c>
      <c r="AH6" s="34" t="s">
        <v>1</v>
      </c>
    </row>
    <row r="7" spans="1:34" s="91" customFormat="1" ht="21">
      <c r="A7" s="29" t="s">
        <v>22</v>
      </c>
      <c r="B7" s="92">
        <f t="shared" ref="B7:AH7" si="0">SUM(B8:B12)</f>
        <v>2009135500</v>
      </c>
      <c r="C7" s="74">
        <f t="shared" si="0"/>
        <v>2009117500</v>
      </c>
      <c r="D7" s="92">
        <f>SUM(D8:D12)</f>
        <v>1987565855.7900002</v>
      </c>
      <c r="E7" s="92">
        <f>SUM(E8:E12)</f>
        <v>1249070400</v>
      </c>
      <c r="F7" s="92">
        <f t="shared" si="0"/>
        <v>1252826068.6200001</v>
      </c>
      <c r="G7" s="92">
        <f t="shared" si="0"/>
        <v>348583000</v>
      </c>
      <c r="H7" s="92">
        <f t="shared" si="0"/>
        <v>323825319.61000001</v>
      </c>
      <c r="I7" s="92">
        <f t="shared" si="0"/>
        <v>21810900</v>
      </c>
      <c r="J7" s="92">
        <f t="shared" si="0"/>
        <v>21718964.539999999</v>
      </c>
      <c r="K7" s="92">
        <f t="shared" si="0"/>
        <v>9642700</v>
      </c>
      <c r="L7" s="92">
        <f t="shared" si="0"/>
        <v>9604015.1600000001</v>
      </c>
      <c r="M7" s="92">
        <f t="shared" si="0"/>
        <v>27663000</v>
      </c>
      <c r="N7" s="92">
        <f t="shared" si="0"/>
        <v>27603543.149999999</v>
      </c>
      <c r="O7" s="92">
        <f t="shared" si="0"/>
        <v>196005200</v>
      </c>
      <c r="P7" s="92">
        <f t="shared" si="0"/>
        <v>195705302.59</v>
      </c>
      <c r="Q7" s="92">
        <f t="shared" si="0"/>
        <v>8958300</v>
      </c>
      <c r="R7" s="92">
        <f t="shared" si="0"/>
        <v>8957894.7200000007</v>
      </c>
      <c r="S7" s="92">
        <f t="shared" si="0"/>
        <v>46561000</v>
      </c>
      <c r="T7" s="92">
        <f t="shared" si="0"/>
        <v>46511529.810000002</v>
      </c>
      <c r="U7" s="92">
        <f t="shared" si="0"/>
        <v>59100000</v>
      </c>
      <c r="V7" s="92">
        <f t="shared" si="0"/>
        <v>59082191.149999999</v>
      </c>
      <c r="W7" s="92">
        <f t="shared" si="0"/>
        <v>2400000</v>
      </c>
      <c r="X7" s="92">
        <f t="shared" si="0"/>
        <v>2396885.2400000002</v>
      </c>
      <c r="Y7" s="92">
        <f t="shared" si="0"/>
        <v>2150000</v>
      </c>
      <c r="Z7" s="92">
        <f t="shared" si="0"/>
        <v>2147404.04</v>
      </c>
      <c r="AA7" s="92">
        <f t="shared" si="0"/>
        <v>25243600</v>
      </c>
      <c r="AB7" s="92">
        <f t="shared" si="0"/>
        <v>25242995.289999999</v>
      </c>
      <c r="AC7" s="92">
        <f t="shared" si="0"/>
        <v>3811800</v>
      </c>
      <c r="AD7" s="92">
        <f t="shared" si="0"/>
        <v>3808318.76</v>
      </c>
      <c r="AE7" s="92">
        <f t="shared" si="0"/>
        <v>7000000</v>
      </c>
      <c r="AF7" s="92">
        <f t="shared" si="0"/>
        <v>6999823.1100000003</v>
      </c>
      <c r="AG7" s="92">
        <f t="shared" si="0"/>
        <v>1135600</v>
      </c>
      <c r="AH7" s="92">
        <f t="shared" si="0"/>
        <v>1135600</v>
      </c>
    </row>
    <row r="8" spans="1:34" ht="21">
      <c r="A8" s="1" t="s">
        <v>11</v>
      </c>
      <c r="B8" s="65">
        <f>SUMIF($E$6:$AH$6,$B$6,E8:AH8)</f>
        <v>1195396800</v>
      </c>
      <c r="C8" s="75">
        <v>1195378800</v>
      </c>
      <c r="D8" s="65">
        <f>SUMIF($E$6:$AH$6,$D$6,E8:AH8)</f>
        <v>1199409259.4300001</v>
      </c>
      <c r="E8" s="65">
        <v>1195396800</v>
      </c>
      <c r="F8" s="64">
        <v>1199409259.4300001</v>
      </c>
      <c r="G8" s="97">
        <v>0</v>
      </c>
      <c r="H8" s="66"/>
      <c r="I8" s="28">
        <v>0</v>
      </c>
      <c r="J8" s="66"/>
      <c r="K8" s="28">
        <v>0</v>
      </c>
      <c r="L8" s="66"/>
      <c r="M8" s="28">
        <v>0</v>
      </c>
      <c r="N8" s="66"/>
      <c r="O8" s="28">
        <v>0</v>
      </c>
      <c r="P8" s="66"/>
      <c r="Q8" s="28">
        <v>0</v>
      </c>
      <c r="R8" s="67"/>
      <c r="S8" s="28">
        <v>0</v>
      </c>
      <c r="T8" s="66"/>
      <c r="U8" s="28">
        <v>0</v>
      </c>
      <c r="V8" s="67"/>
      <c r="W8" s="28">
        <v>0</v>
      </c>
      <c r="X8" s="66"/>
      <c r="Y8" s="28">
        <v>0</v>
      </c>
      <c r="Z8" s="67"/>
      <c r="AA8" s="28">
        <v>0</v>
      </c>
      <c r="AB8" s="66"/>
      <c r="AC8" s="28">
        <v>0</v>
      </c>
      <c r="AD8" s="67"/>
      <c r="AE8" s="28">
        <v>0</v>
      </c>
      <c r="AF8" s="67"/>
      <c r="AG8" s="28">
        <v>0</v>
      </c>
      <c r="AH8" s="66"/>
    </row>
    <row r="9" spans="1:34" ht="21">
      <c r="A9" s="1" t="s">
        <v>12</v>
      </c>
      <c r="B9" s="65">
        <f>SUMIF($E$6:$AH$6,$B$6,E9:AH9)</f>
        <v>574218900</v>
      </c>
      <c r="C9" s="76">
        <v>579566700</v>
      </c>
      <c r="D9" s="65">
        <f>SUMIF($E$6:$AH$6,$D$6,E9:AH9)</f>
        <v>578791884.92999995</v>
      </c>
      <c r="E9" s="65">
        <v>53673600</v>
      </c>
      <c r="F9" s="64">
        <v>53416809.189999998</v>
      </c>
      <c r="G9" s="98">
        <v>136726200</v>
      </c>
      <c r="H9" s="64">
        <f>138314901.33+1199250+2550000</f>
        <v>142064151.33000001</v>
      </c>
      <c r="I9" s="65">
        <v>21810900</v>
      </c>
      <c r="J9" s="64">
        <f>21024101.74+694862.8</f>
        <v>21718964.539999999</v>
      </c>
      <c r="K9" s="68">
        <v>9642700</v>
      </c>
      <c r="L9" s="64">
        <v>9604015.1600000001</v>
      </c>
      <c r="M9" s="28">
        <v>0</v>
      </c>
      <c r="N9" s="66"/>
      <c r="O9" s="65">
        <v>196005200</v>
      </c>
      <c r="P9" s="72">
        <v>195705302.59</v>
      </c>
      <c r="Q9" s="69">
        <v>8958300</v>
      </c>
      <c r="R9" s="72">
        <v>8957894.7200000007</v>
      </c>
      <c r="S9" s="65">
        <v>46561000</v>
      </c>
      <c r="T9" s="64">
        <v>46511529.810000002</v>
      </c>
      <c r="U9" s="69">
        <v>59100000</v>
      </c>
      <c r="V9" s="64">
        <f>58982191.15+100000</f>
        <v>59082191.149999999</v>
      </c>
      <c r="W9" s="65">
        <v>2400000</v>
      </c>
      <c r="X9" s="64">
        <v>2396885.2400000002</v>
      </c>
      <c r="Y9" s="69">
        <v>2150000</v>
      </c>
      <c r="Z9" s="64">
        <v>2147404.04</v>
      </c>
      <c r="AA9" s="65">
        <v>25243600</v>
      </c>
      <c r="AB9" s="64">
        <v>25242995.289999999</v>
      </c>
      <c r="AC9" s="69">
        <v>3811800</v>
      </c>
      <c r="AD9" s="64">
        <v>3808318.76</v>
      </c>
      <c r="AE9" s="69">
        <v>7000000</v>
      </c>
      <c r="AF9" s="64">
        <v>6999823.1100000003</v>
      </c>
      <c r="AG9" s="65">
        <v>1135600</v>
      </c>
      <c r="AH9" s="64">
        <v>1135600</v>
      </c>
    </row>
    <row r="10" spans="1:34" s="10" customFormat="1" ht="21">
      <c r="A10" s="1" t="s">
        <v>13</v>
      </c>
      <c r="B10" s="66">
        <f>SUMIF($E$6:$AH$6,$B$6,E10:AH10)</f>
        <v>204587700</v>
      </c>
      <c r="C10" s="76">
        <v>199239900</v>
      </c>
      <c r="D10" s="65">
        <f>SUMIF($E$6:$AH$6,$D$6,E10:AH10)</f>
        <v>174542798.03999999</v>
      </c>
      <c r="E10" s="28">
        <v>0</v>
      </c>
      <c r="F10" s="66"/>
      <c r="G10" s="99">
        <v>204587700</v>
      </c>
      <c r="H10" s="64">
        <v>174542798.03999999</v>
      </c>
      <c r="I10" s="28">
        <v>0</v>
      </c>
      <c r="J10" s="66"/>
      <c r="K10" s="28">
        <v>0</v>
      </c>
      <c r="L10" s="66"/>
      <c r="M10" s="28">
        <v>0</v>
      </c>
      <c r="N10" s="66"/>
      <c r="O10" s="28">
        <v>0</v>
      </c>
      <c r="P10" s="66"/>
      <c r="Q10" s="28">
        <v>0</v>
      </c>
      <c r="R10" s="67"/>
      <c r="S10" s="28">
        <v>0</v>
      </c>
      <c r="T10" s="66"/>
      <c r="U10" s="28">
        <v>0</v>
      </c>
      <c r="V10" s="67"/>
      <c r="W10" s="28">
        <v>0</v>
      </c>
      <c r="X10" s="66"/>
      <c r="Y10" s="28">
        <v>0</v>
      </c>
      <c r="Z10" s="67"/>
      <c r="AA10" s="28">
        <v>0</v>
      </c>
      <c r="AB10" s="66"/>
      <c r="AC10" s="28">
        <v>0</v>
      </c>
      <c r="AD10" s="67"/>
      <c r="AE10" s="28">
        <v>0</v>
      </c>
      <c r="AF10" s="67"/>
      <c r="AG10" s="28">
        <v>0</v>
      </c>
      <c r="AH10" s="66"/>
    </row>
    <row r="11" spans="1:34" ht="21">
      <c r="A11" s="1" t="s">
        <v>14</v>
      </c>
      <c r="B11" s="65">
        <f t="shared" ref="B11" si="1">SUMIF($E$6:$AH$6,$B$6,E11:AH11)</f>
        <v>724500</v>
      </c>
      <c r="C11" s="76">
        <v>724500</v>
      </c>
      <c r="D11" s="65">
        <f>SUMIF($E$6:$AH$6,$D$6,E11:AH11)</f>
        <v>724499.68</v>
      </c>
      <c r="E11" s="28">
        <v>0</v>
      </c>
      <c r="F11" s="66"/>
      <c r="G11" s="65">
        <v>724500</v>
      </c>
      <c r="H11" s="64">
        <v>724499.68</v>
      </c>
      <c r="I11" s="28">
        <v>0</v>
      </c>
      <c r="J11" s="66"/>
      <c r="K11" s="28">
        <v>0</v>
      </c>
      <c r="L11" s="66"/>
      <c r="M11" s="28">
        <v>0</v>
      </c>
      <c r="N11" s="66"/>
      <c r="O11" s="28">
        <v>0</v>
      </c>
      <c r="P11" s="66"/>
      <c r="Q11" s="28">
        <v>0</v>
      </c>
      <c r="R11" s="67"/>
      <c r="S11" s="28">
        <v>0</v>
      </c>
      <c r="T11" s="66"/>
      <c r="U11" s="28">
        <v>0</v>
      </c>
      <c r="V11" s="67"/>
      <c r="W11" s="28">
        <v>0</v>
      </c>
      <c r="X11" s="66"/>
      <c r="Y11" s="28">
        <v>0</v>
      </c>
      <c r="Z11" s="67"/>
      <c r="AA11" s="28">
        <v>0</v>
      </c>
      <c r="AB11" s="66"/>
      <c r="AC11" s="28">
        <v>0</v>
      </c>
      <c r="AD11" s="67"/>
      <c r="AE11" s="28">
        <v>0</v>
      </c>
      <c r="AF11" s="67"/>
      <c r="AG11" s="28">
        <v>0</v>
      </c>
      <c r="AH11" s="66"/>
    </row>
    <row r="12" spans="1:34" ht="21">
      <c r="A12" s="1" t="s">
        <v>15</v>
      </c>
      <c r="B12" s="69">
        <f>SUMIF($E$6:$AH$6,$B$6,E12:AH12)</f>
        <v>34207600</v>
      </c>
      <c r="C12" s="78">
        <f>SUM(C13:C14)</f>
        <v>34207600</v>
      </c>
      <c r="D12" s="65">
        <f>SUM(D13:D14)</f>
        <v>34097413.710000001</v>
      </c>
      <c r="E12" s="65">
        <f t="shared" ref="E12:AH12" si="2">SUM(E13:E14)</f>
        <v>0</v>
      </c>
      <c r="F12" s="66">
        <f t="shared" si="2"/>
        <v>0</v>
      </c>
      <c r="G12" s="65">
        <f t="shared" si="2"/>
        <v>6544600</v>
      </c>
      <c r="H12" s="42">
        <f>SUM(H13)</f>
        <v>6493870.5599999996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 t="shared" si="2"/>
        <v>27663000</v>
      </c>
      <c r="N12" s="65">
        <f t="shared" si="2"/>
        <v>27603543.149999999</v>
      </c>
      <c r="O12" s="65">
        <f t="shared" si="2"/>
        <v>0</v>
      </c>
      <c r="P12" s="65">
        <f t="shared" si="2"/>
        <v>0</v>
      </c>
      <c r="Q12" s="65">
        <f t="shared" si="2"/>
        <v>0</v>
      </c>
      <c r="R12" s="65">
        <f t="shared" si="2"/>
        <v>0</v>
      </c>
      <c r="S12" s="65">
        <f t="shared" si="2"/>
        <v>0</v>
      </c>
      <c r="T12" s="65">
        <f t="shared" si="2"/>
        <v>0</v>
      </c>
      <c r="U12" s="65">
        <f t="shared" si="2"/>
        <v>0</v>
      </c>
      <c r="V12" s="65">
        <f t="shared" si="2"/>
        <v>0</v>
      </c>
      <c r="W12" s="65">
        <f t="shared" si="2"/>
        <v>0</v>
      </c>
      <c r="X12" s="65">
        <f t="shared" si="2"/>
        <v>0</v>
      </c>
      <c r="Y12" s="65">
        <f t="shared" si="2"/>
        <v>0</v>
      </c>
      <c r="Z12" s="65">
        <f t="shared" si="2"/>
        <v>0</v>
      </c>
      <c r="AA12" s="65">
        <f t="shared" si="2"/>
        <v>0</v>
      </c>
      <c r="AB12" s="65">
        <f t="shared" si="2"/>
        <v>0</v>
      </c>
      <c r="AC12" s="65">
        <f t="shared" si="2"/>
        <v>0</v>
      </c>
      <c r="AD12" s="65">
        <f t="shared" si="2"/>
        <v>0</v>
      </c>
      <c r="AE12" s="65">
        <f t="shared" si="2"/>
        <v>0</v>
      </c>
      <c r="AF12" s="65">
        <f t="shared" si="2"/>
        <v>0</v>
      </c>
      <c r="AG12" s="65">
        <f t="shared" si="2"/>
        <v>0</v>
      </c>
      <c r="AH12" s="65">
        <f t="shared" si="2"/>
        <v>0</v>
      </c>
    </row>
    <row r="13" spans="1:34" ht="78" customHeight="1">
      <c r="A13" s="40" t="s">
        <v>56</v>
      </c>
      <c r="B13" s="69">
        <f t="shared" ref="B13:B14" si="3">SUMIF($E$6:$AH$6,$B$6,E13:AH13)</f>
        <v>6544600</v>
      </c>
      <c r="C13" s="77">
        <v>6544600</v>
      </c>
      <c r="D13" s="65">
        <f>SUMIF($E$6:$AH$6,$D$6,E13:AH13)</f>
        <v>6493870.5599999996</v>
      </c>
      <c r="E13" s="28">
        <v>0</v>
      </c>
      <c r="F13" s="70"/>
      <c r="G13" s="69">
        <v>6544600</v>
      </c>
      <c r="H13" s="64">
        <v>6493870.5599999996</v>
      </c>
      <c r="I13" s="71"/>
      <c r="J13" s="70"/>
      <c r="K13" s="71"/>
      <c r="L13" s="70"/>
      <c r="M13" s="70"/>
      <c r="N13" s="70"/>
      <c r="O13" s="71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1"/>
      <c r="AH13" s="70"/>
    </row>
    <row r="14" spans="1:34" ht="42">
      <c r="A14" s="40" t="s">
        <v>57</v>
      </c>
      <c r="B14" s="69">
        <f t="shared" si="3"/>
        <v>27663000</v>
      </c>
      <c r="C14" s="77">
        <v>27663000</v>
      </c>
      <c r="D14" s="65">
        <f>SUMIF($E$6:$AH$6,$D$6,E14:AH14)</f>
        <v>27603543.149999999</v>
      </c>
      <c r="E14" s="41">
        <v>0</v>
      </c>
      <c r="F14" s="70"/>
      <c r="G14" s="41">
        <v>0</v>
      </c>
      <c r="H14" s="70"/>
      <c r="I14" s="70"/>
      <c r="J14" s="70"/>
      <c r="K14" s="70"/>
      <c r="L14" s="70"/>
      <c r="M14" s="65">
        <v>27663000</v>
      </c>
      <c r="N14" s="64">
        <v>27603543.149999999</v>
      </c>
      <c r="O14" s="71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1"/>
      <c r="AH14" s="70"/>
    </row>
    <row r="15" spans="1:34" ht="23.25">
      <c r="A15" s="4" t="s">
        <v>8</v>
      </c>
      <c r="B15" s="5" t="s">
        <v>23</v>
      </c>
      <c r="C15" s="5"/>
      <c r="D15" s="5"/>
      <c r="E15" s="5"/>
      <c r="F15" s="82"/>
      <c r="G15" s="5"/>
      <c r="H15" s="85"/>
      <c r="I15" s="5"/>
      <c r="J15" s="84"/>
      <c r="K15" s="2"/>
      <c r="L15" s="83"/>
      <c r="M15" s="3"/>
      <c r="T15" s="79"/>
      <c r="V15" s="79"/>
      <c r="X15" s="79"/>
      <c r="Z15" s="79"/>
      <c r="AB15" s="79"/>
      <c r="AD15" s="79"/>
      <c r="AF15" s="79"/>
      <c r="AH15" s="79"/>
    </row>
    <row r="16" spans="1:34">
      <c r="A16" s="27"/>
      <c r="B16" s="371" t="s">
        <v>45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79"/>
      <c r="P16" s="80"/>
      <c r="R16" s="79"/>
    </row>
    <row r="17" spans="1:16">
      <c r="A17" s="27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</row>
    <row r="18" spans="1:16" s="44" customFormat="1" ht="20.100000000000001" customHeight="1">
      <c r="A18" s="43"/>
      <c r="B18" s="45" t="s">
        <v>60</v>
      </c>
      <c r="C18" s="45"/>
      <c r="D18" s="46">
        <v>2009135500</v>
      </c>
      <c r="E18" s="46" t="s">
        <v>61</v>
      </c>
      <c r="F18" s="46" t="s">
        <v>62</v>
      </c>
      <c r="G18" s="47">
        <v>1987565855.79</v>
      </c>
      <c r="H18" s="46" t="s">
        <v>61</v>
      </c>
      <c r="I18" s="46" t="s">
        <v>63</v>
      </c>
      <c r="J18" s="48">
        <f>D18-G18</f>
        <v>21569644.210000038</v>
      </c>
      <c r="K18" s="45" t="s">
        <v>61</v>
      </c>
      <c r="L18" s="49"/>
      <c r="M18" s="49"/>
      <c r="P18" s="62"/>
    </row>
    <row r="19" spans="1:16" ht="21">
      <c r="A19" s="27"/>
      <c r="B19" s="50" t="s">
        <v>64</v>
      </c>
      <c r="C19" s="50"/>
      <c r="D19" s="50"/>
      <c r="E19" s="51">
        <f>SUM(E20:E21)</f>
        <v>25216281.670000002</v>
      </c>
      <c r="F19" s="50" t="s">
        <v>61</v>
      </c>
      <c r="G19" s="52"/>
      <c r="H19" s="24"/>
      <c r="I19" s="24"/>
      <c r="J19" s="24"/>
      <c r="K19" s="24"/>
      <c r="L19" s="27"/>
      <c r="M19" s="27"/>
    </row>
    <row r="20" spans="1:16" ht="21">
      <c r="A20" s="27"/>
      <c r="B20" s="53" t="s">
        <v>65</v>
      </c>
      <c r="C20" s="53"/>
      <c r="D20" s="24"/>
      <c r="E20" s="54">
        <v>519180</v>
      </c>
      <c r="F20" s="24" t="s">
        <v>61</v>
      </c>
      <c r="G20" s="52"/>
      <c r="H20" s="52"/>
      <c r="I20" s="24"/>
      <c r="J20" s="52"/>
      <c r="K20" s="24"/>
      <c r="L20" s="27"/>
      <c r="M20" s="81"/>
    </row>
    <row r="21" spans="1:16" ht="21">
      <c r="B21" s="53" t="s">
        <v>66</v>
      </c>
      <c r="C21" s="53"/>
      <c r="D21" s="24"/>
      <c r="E21" s="54">
        <v>24697101.670000002</v>
      </c>
      <c r="F21" s="24" t="s">
        <v>61</v>
      </c>
      <c r="G21" s="52"/>
      <c r="H21" s="86"/>
      <c r="I21" s="24"/>
      <c r="J21" s="52"/>
      <c r="K21" s="24"/>
    </row>
    <row r="22" spans="1:16" ht="21">
      <c r="B22" s="50" t="s">
        <v>67</v>
      </c>
      <c r="C22" s="50"/>
      <c r="D22" s="50"/>
      <c r="E22" s="51">
        <f>SUM(E23:E27)</f>
        <v>365821.97000000003</v>
      </c>
      <c r="F22" s="50" t="s">
        <v>61</v>
      </c>
      <c r="G22" s="24"/>
      <c r="H22" s="24"/>
      <c r="I22" s="87"/>
      <c r="J22" s="24"/>
      <c r="K22" s="24"/>
    </row>
    <row r="23" spans="1:16" ht="21">
      <c r="B23" s="53" t="s">
        <v>65</v>
      </c>
      <c r="C23" s="53"/>
      <c r="D23" s="24"/>
      <c r="E23" s="54">
        <v>189747.87</v>
      </c>
      <c r="F23" s="24" t="s">
        <v>61</v>
      </c>
      <c r="G23" s="52"/>
      <c r="H23" s="52"/>
      <c r="I23" s="87"/>
      <c r="J23" s="52"/>
      <c r="K23" s="52"/>
      <c r="N23" s="79"/>
    </row>
    <row r="24" spans="1:16" ht="21">
      <c r="B24" s="53" t="s">
        <v>68</v>
      </c>
      <c r="C24" s="53"/>
      <c r="D24" s="24"/>
      <c r="E24" s="54">
        <v>65887.199999999997</v>
      </c>
      <c r="F24" s="24" t="s">
        <v>61</v>
      </c>
      <c r="G24" s="52"/>
      <c r="H24" s="24"/>
      <c r="I24" s="24"/>
      <c r="J24" s="52"/>
      <c r="K24" s="24"/>
    </row>
    <row r="25" spans="1:16" ht="21">
      <c r="B25" s="53" t="s">
        <v>66</v>
      </c>
      <c r="C25" s="53"/>
      <c r="D25" s="24"/>
      <c r="E25" s="54">
        <v>0.28999999999999998</v>
      </c>
      <c r="F25" s="24" t="s">
        <v>61</v>
      </c>
      <c r="G25" s="24"/>
      <c r="H25" s="24"/>
      <c r="I25" s="24"/>
      <c r="J25" s="24"/>
      <c r="K25" s="24"/>
    </row>
    <row r="26" spans="1:16" ht="21">
      <c r="B26" s="53" t="s">
        <v>69</v>
      </c>
      <c r="C26" s="53"/>
      <c r="D26" s="24"/>
      <c r="E26" s="54">
        <v>0.32</v>
      </c>
      <c r="F26" s="24" t="s">
        <v>61</v>
      </c>
      <c r="G26" s="24"/>
      <c r="H26" s="24"/>
      <c r="I26" s="52"/>
      <c r="J26" s="52"/>
      <c r="K26" s="24"/>
    </row>
    <row r="27" spans="1:16" ht="21">
      <c r="B27" s="55" t="s">
        <v>70</v>
      </c>
      <c r="C27" s="55"/>
      <c r="D27" s="24"/>
      <c r="E27" s="54">
        <v>110186.29</v>
      </c>
      <c r="F27" s="24" t="s">
        <v>61</v>
      </c>
      <c r="G27" s="54"/>
      <c r="H27" s="24"/>
      <c r="I27" s="87"/>
      <c r="J27" s="24"/>
      <c r="K27" s="24"/>
    </row>
    <row r="28" spans="1:16" ht="21">
      <c r="B28" s="56" t="s">
        <v>71</v>
      </c>
      <c r="C28" s="56"/>
      <c r="D28" s="57"/>
      <c r="E28" s="58">
        <f>E19+E22</f>
        <v>25582103.640000001</v>
      </c>
      <c r="F28" s="56" t="s">
        <v>61</v>
      </c>
      <c r="G28" s="59"/>
      <c r="H28" s="59"/>
      <c r="I28" s="59"/>
      <c r="J28" s="52"/>
      <c r="K28" s="24"/>
    </row>
    <row r="29" spans="1:16" s="44" customFormat="1" ht="20.100000000000001" customHeight="1">
      <c r="B29" s="60" t="s">
        <v>72</v>
      </c>
      <c r="C29" s="60"/>
      <c r="D29" s="60"/>
      <c r="E29" s="61">
        <f>E28-J18</f>
        <v>4012459.4299999624</v>
      </c>
      <c r="F29" s="60" t="s">
        <v>61</v>
      </c>
      <c r="H29" s="62"/>
      <c r="I29" s="88"/>
    </row>
    <row r="30" spans="1:16" ht="20.100000000000001" customHeight="1">
      <c r="B30" s="44" t="s">
        <v>73</v>
      </c>
      <c r="C30" s="44"/>
      <c r="E30" s="63"/>
      <c r="I30" s="89"/>
    </row>
    <row r="31" spans="1:16" s="44" customFormat="1" ht="20.100000000000001" customHeight="1">
      <c r="B31" s="44" t="s">
        <v>74</v>
      </c>
      <c r="I31" s="88"/>
    </row>
    <row r="32" spans="1:16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>
      <c r="A33" s="27"/>
      <c r="B33" s="27"/>
      <c r="C33" s="27"/>
      <c r="D33" s="27"/>
      <c r="E33" s="27"/>
      <c r="F33" s="27"/>
      <c r="G33" s="27"/>
      <c r="H33" s="27"/>
      <c r="I33" s="90"/>
      <c r="J33" s="27"/>
      <c r="K33" s="27"/>
      <c r="L33" s="27"/>
      <c r="M33" s="27"/>
    </row>
    <row r="34" spans="1:1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>
      <c r="I35" s="89"/>
    </row>
  </sheetData>
  <mergeCells count="31">
    <mergeCell ref="B16:M17"/>
    <mergeCell ref="E5:F5"/>
    <mergeCell ref="G5:H5"/>
    <mergeCell ref="I5:J5"/>
    <mergeCell ref="K5:L5"/>
    <mergeCell ref="M5:N5"/>
    <mergeCell ref="B2:D5"/>
    <mergeCell ref="I3:J4"/>
    <mergeCell ref="K3:AH3"/>
    <mergeCell ref="K4:L4"/>
    <mergeCell ref="M4:N4"/>
    <mergeCell ref="O5:P5"/>
    <mergeCell ref="AG4:AH4"/>
    <mergeCell ref="AG5:AH5"/>
    <mergeCell ref="AC5:AD5"/>
    <mergeCell ref="A1:AH1"/>
    <mergeCell ref="Q5:R5"/>
    <mergeCell ref="O4:R4"/>
    <mergeCell ref="S4:V4"/>
    <mergeCell ref="W4:Z4"/>
    <mergeCell ref="AA4:AF4"/>
    <mergeCell ref="S5:T5"/>
    <mergeCell ref="U5:V5"/>
    <mergeCell ref="W5:X5"/>
    <mergeCell ref="Y5:Z5"/>
    <mergeCell ref="AA5:AB5"/>
    <mergeCell ref="AE5:AF5"/>
    <mergeCell ref="A2:A6"/>
    <mergeCell ref="E2:AH2"/>
    <mergeCell ref="E3:F4"/>
    <mergeCell ref="G3:H4"/>
  </mergeCells>
  <pageMargins left="0.39370078740157483" right="0.23622047244094491" top="0.74803149606299213" bottom="0.74803149606299213" header="0.31496062992125984" footer="0.31496062992125984"/>
  <pageSetup paperSize="5" scale="3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U49"/>
  <sheetViews>
    <sheetView view="pageBreakPreview" zoomScale="60" zoomScaleNormal="80" workbookViewId="0">
      <selection activeCell="F7" sqref="F7"/>
    </sheetView>
  </sheetViews>
  <sheetFormatPr defaultColWidth="9" defaultRowHeight="15"/>
  <cols>
    <col min="1" max="1" width="19.28515625" style="9" customWidth="1"/>
    <col min="2" max="2" width="18.42578125" style="9" customWidth="1"/>
    <col min="3" max="3" width="20.28515625" style="63" customWidth="1"/>
    <col min="4" max="4" width="18.7109375" style="63" customWidth="1"/>
    <col min="5" max="5" width="20.5703125" style="63" customWidth="1"/>
    <col min="6" max="6" width="22.42578125" style="63" customWidth="1"/>
    <col min="7" max="7" width="13.42578125" style="63" customWidth="1"/>
    <col min="8" max="8" width="23" style="63" customWidth="1"/>
    <col min="9" max="9" width="20.42578125" style="63" customWidth="1"/>
    <col min="10" max="10" width="18.28515625" style="63" customWidth="1"/>
    <col min="11" max="11" width="20.7109375" style="63" customWidth="1"/>
    <col min="12" max="12" width="18.5703125" style="63" customWidth="1"/>
    <col min="13" max="13" width="13.28515625" style="63" customWidth="1"/>
    <col min="14" max="14" width="18.85546875" style="63" customWidth="1"/>
    <col min="15" max="15" width="18.7109375" style="63" customWidth="1"/>
    <col min="16" max="16" width="19.28515625" style="63" customWidth="1"/>
    <col min="17" max="17" width="20.140625" style="63" customWidth="1"/>
    <col min="18" max="18" width="21.7109375" style="63" customWidth="1"/>
    <col min="19" max="19" width="17.5703125" style="63" customWidth="1"/>
    <col min="20" max="20" width="18.42578125" style="63" customWidth="1"/>
    <col min="21" max="21" width="18.7109375" style="63" customWidth="1"/>
    <col min="22" max="22" width="16.28515625" style="63" customWidth="1"/>
    <col min="23" max="23" width="18.42578125" style="63" customWidth="1"/>
    <col min="24" max="24" width="20.7109375" style="63" customWidth="1"/>
    <col min="25" max="25" width="12.5703125" style="63" customWidth="1"/>
    <col min="26" max="26" width="19" style="63" customWidth="1"/>
    <col min="27" max="27" width="17" style="63" customWidth="1"/>
    <col min="28" max="28" width="12.5703125" style="63" customWidth="1"/>
    <col min="29" max="29" width="18.5703125" style="63" customWidth="1"/>
    <col min="30" max="30" width="19.5703125" style="63" customWidth="1"/>
    <col min="31" max="31" width="17.42578125" style="63" customWidth="1"/>
    <col min="32" max="32" width="20.42578125" style="63" customWidth="1"/>
    <col min="33" max="33" width="17.7109375" style="63" customWidth="1"/>
    <col min="34" max="34" width="11.85546875" style="63" customWidth="1"/>
    <col min="35" max="35" width="17.42578125" style="63" customWidth="1"/>
    <col min="36" max="36" width="18.7109375" style="63" customWidth="1"/>
    <col min="37" max="37" width="12.7109375" style="63" customWidth="1"/>
    <col min="38" max="39" width="17.85546875" style="63" customWidth="1"/>
    <col min="40" max="40" width="11.5703125" style="63" customWidth="1"/>
    <col min="41" max="41" width="20.140625" style="63" customWidth="1"/>
    <col min="42" max="42" width="18.140625" style="63" customWidth="1"/>
    <col min="43" max="43" width="12" style="63" customWidth="1"/>
    <col min="44" max="44" width="20.140625" style="63" customWidth="1"/>
    <col min="45" max="45" width="19.7109375" style="63" customWidth="1"/>
    <col min="46" max="46" width="12.42578125" style="63" customWidth="1"/>
    <col min="47" max="47" width="19" style="63" customWidth="1"/>
    <col min="48" max="16384" width="9" style="9"/>
  </cols>
  <sheetData>
    <row r="1" spans="1:47" s="244" customFormat="1" ht="33.75">
      <c r="A1" s="402" t="s">
        <v>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</row>
    <row r="2" spans="1:47" s="245" customFormat="1" ht="24" customHeight="1">
      <c r="A2" s="403" t="s">
        <v>2</v>
      </c>
      <c r="B2" s="406" t="s">
        <v>3</v>
      </c>
      <c r="C2" s="407"/>
      <c r="D2" s="407"/>
      <c r="E2" s="408"/>
      <c r="F2" s="415" t="s">
        <v>4</v>
      </c>
      <c r="G2" s="396"/>
      <c r="H2" s="416"/>
      <c r="I2" s="416"/>
      <c r="J2" s="396"/>
      <c r="K2" s="416"/>
      <c r="L2" s="416"/>
      <c r="M2" s="396"/>
      <c r="N2" s="41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416"/>
      <c r="AB2" s="396"/>
      <c r="AC2" s="416"/>
      <c r="AD2" s="416"/>
      <c r="AE2" s="396"/>
      <c r="AF2" s="416"/>
      <c r="AG2" s="416"/>
      <c r="AH2" s="396"/>
      <c r="AI2" s="416"/>
      <c r="AJ2" s="416"/>
      <c r="AK2" s="396"/>
      <c r="AL2" s="416"/>
      <c r="AM2" s="416"/>
      <c r="AN2" s="396"/>
      <c r="AO2" s="416"/>
      <c r="AP2" s="416"/>
      <c r="AQ2" s="396"/>
      <c r="AR2" s="416"/>
      <c r="AS2" s="416"/>
      <c r="AT2" s="396"/>
      <c r="AU2" s="417"/>
    </row>
    <row r="3" spans="1:47" s="245" customFormat="1" ht="24" customHeight="1">
      <c r="A3" s="404"/>
      <c r="B3" s="409"/>
      <c r="C3" s="410"/>
      <c r="D3" s="410"/>
      <c r="E3" s="411"/>
      <c r="F3" s="418" t="s">
        <v>6</v>
      </c>
      <c r="G3" s="419"/>
      <c r="H3" s="418"/>
      <c r="I3" s="393" t="s">
        <v>7</v>
      </c>
      <c r="J3" s="394"/>
      <c r="K3" s="393"/>
      <c r="L3" s="384" t="s">
        <v>17</v>
      </c>
      <c r="M3" s="385"/>
      <c r="N3" s="385"/>
      <c r="O3" s="385"/>
      <c r="P3" s="385"/>
      <c r="Q3" s="386"/>
      <c r="R3" s="393" t="s">
        <v>50</v>
      </c>
      <c r="S3" s="394"/>
      <c r="T3" s="393"/>
      <c r="U3" s="393" t="s">
        <v>51</v>
      </c>
      <c r="V3" s="394"/>
      <c r="W3" s="393"/>
      <c r="X3" s="395" t="s">
        <v>16</v>
      </c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7"/>
    </row>
    <row r="4" spans="1:47" s="245" customFormat="1" ht="51.75" customHeight="1">
      <c r="A4" s="403"/>
      <c r="B4" s="409"/>
      <c r="C4" s="410"/>
      <c r="D4" s="410"/>
      <c r="E4" s="411"/>
      <c r="F4" s="418"/>
      <c r="G4" s="419"/>
      <c r="H4" s="418"/>
      <c r="I4" s="393"/>
      <c r="J4" s="394"/>
      <c r="K4" s="393"/>
      <c r="L4" s="387"/>
      <c r="M4" s="388"/>
      <c r="N4" s="388"/>
      <c r="O4" s="388"/>
      <c r="P4" s="388"/>
      <c r="Q4" s="389"/>
      <c r="R4" s="393"/>
      <c r="S4" s="394"/>
      <c r="T4" s="393"/>
      <c r="U4" s="393"/>
      <c r="V4" s="394"/>
      <c r="W4" s="393"/>
      <c r="X4" s="398" t="s">
        <v>52</v>
      </c>
      <c r="Y4" s="391"/>
      <c r="Z4" s="399"/>
      <c r="AA4" s="398" t="s">
        <v>9</v>
      </c>
      <c r="AB4" s="391"/>
      <c r="AC4" s="399"/>
      <c r="AD4" s="390" t="s">
        <v>77</v>
      </c>
      <c r="AE4" s="391"/>
      <c r="AF4" s="399"/>
      <c r="AG4" s="399"/>
      <c r="AH4" s="391"/>
      <c r="AI4" s="392"/>
      <c r="AJ4" s="390" t="s">
        <v>10</v>
      </c>
      <c r="AK4" s="391"/>
      <c r="AL4" s="399"/>
      <c r="AM4" s="400" t="s">
        <v>78</v>
      </c>
      <c r="AN4" s="396"/>
      <c r="AO4" s="416"/>
      <c r="AP4" s="416"/>
      <c r="AQ4" s="396"/>
      <c r="AR4" s="416"/>
      <c r="AS4" s="398" t="s">
        <v>21</v>
      </c>
      <c r="AT4" s="391"/>
      <c r="AU4" s="420"/>
    </row>
    <row r="5" spans="1:47" s="245" customFormat="1" ht="23.25">
      <c r="A5" s="405"/>
      <c r="B5" s="412"/>
      <c r="C5" s="413"/>
      <c r="D5" s="413"/>
      <c r="E5" s="414"/>
      <c r="F5" s="390" t="s">
        <v>46</v>
      </c>
      <c r="G5" s="391"/>
      <c r="H5" s="392"/>
      <c r="I5" s="390" t="s">
        <v>46</v>
      </c>
      <c r="J5" s="391"/>
      <c r="K5" s="392"/>
      <c r="L5" s="390" t="s">
        <v>53</v>
      </c>
      <c r="M5" s="391"/>
      <c r="N5" s="392"/>
      <c r="O5" s="390" t="s">
        <v>54</v>
      </c>
      <c r="P5" s="391"/>
      <c r="Q5" s="392"/>
      <c r="R5" s="390" t="s">
        <v>53</v>
      </c>
      <c r="S5" s="391"/>
      <c r="T5" s="392"/>
      <c r="U5" s="390" t="s">
        <v>53</v>
      </c>
      <c r="V5" s="391"/>
      <c r="W5" s="392"/>
      <c r="X5" s="390" t="s">
        <v>53</v>
      </c>
      <c r="Y5" s="391"/>
      <c r="Z5" s="392"/>
      <c r="AA5" s="390" t="s">
        <v>53</v>
      </c>
      <c r="AB5" s="391"/>
      <c r="AC5" s="392"/>
      <c r="AD5" s="390" t="s">
        <v>53</v>
      </c>
      <c r="AE5" s="391"/>
      <c r="AF5" s="392"/>
      <c r="AG5" s="390" t="s">
        <v>54</v>
      </c>
      <c r="AH5" s="391"/>
      <c r="AI5" s="392"/>
      <c r="AJ5" s="390" t="s">
        <v>53</v>
      </c>
      <c r="AK5" s="391"/>
      <c r="AL5" s="392"/>
      <c r="AM5" s="400" t="s">
        <v>53</v>
      </c>
      <c r="AN5" s="396"/>
      <c r="AO5" s="401"/>
      <c r="AP5" s="390" t="s">
        <v>55</v>
      </c>
      <c r="AQ5" s="391"/>
      <c r="AR5" s="392"/>
      <c r="AS5" s="390" t="s">
        <v>53</v>
      </c>
      <c r="AT5" s="391"/>
      <c r="AU5" s="392"/>
    </row>
    <row r="6" spans="1:47" s="245" customFormat="1" ht="54" customHeight="1">
      <c r="A6" s="403"/>
      <c r="B6" s="246" t="s">
        <v>0</v>
      </c>
      <c r="C6" s="247" t="s">
        <v>183</v>
      </c>
      <c r="D6" s="248" t="s">
        <v>198</v>
      </c>
      <c r="E6" s="249" t="s">
        <v>1</v>
      </c>
      <c r="F6" s="250" t="s">
        <v>0</v>
      </c>
      <c r="G6" s="248" t="s">
        <v>197</v>
      </c>
      <c r="H6" s="249" t="s">
        <v>1</v>
      </c>
      <c r="I6" s="250" t="s">
        <v>0</v>
      </c>
      <c r="J6" s="248" t="s">
        <v>197</v>
      </c>
      <c r="K6" s="249" t="s">
        <v>1</v>
      </c>
      <c r="L6" s="250" t="s">
        <v>0</v>
      </c>
      <c r="M6" s="248" t="s">
        <v>197</v>
      </c>
      <c r="N6" s="249" t="s">
        <v>1</v>
      </c>
      <c r="O6" s="250" t="s">
        <v>0</v>
      </c>
      <c r="P6" s="248" t="s">
        <v>197</v>
      </c>
      <c r="Q6" s="249" t="s">
        <v>1</v>
      </c>
      <c r="R6" s="250" t="s">
        <v>0</v>
      </c>
      <c r="S6" s="248" t="s">
        <v>197</v>
      </c>
      <c r="T6" s="249" t="s">
        <v>1</v>
      </c>
      <c r="U6" s="250" t="s">
        <v>0</v>
      </c>
      <c r="V6" s="248" t="s">
        <v>197</v>
      </c>
      <c r="W6" s="249" t="s">
        <v>1</v>
      </c>
      <c r="X6" s="250" t="s">
        <v>0</v>
      </c>
      <c r="Y6" s="248" t="s">
        <v>197</v>
      </c>
      <c r="Z6" s="249" t="s">
        <v>1</v>
      </c>
      <c r="AA6" s="250" t="s">
        <v>0</v>
      </c>
      <c r="AB6" s="248" t="s">
        <v>197</v>
      </c>
      <c r="AC6" s="249" t="s">
        <v>1</v>
      </c>
      <c r="AD6" s="250" t="s">
        <v>0</v>
      </c>
      <c r="AE6" s="248" t="s">
        <v>197</v>
      </c>
      <c r="AF6" s="249" t="s">
        <v>1</v>
      </c>
      <c r="AG6" s="250" t="s">
        <v>0</v>
      </c>
      <c r="AH6" s="248" t="s">
        <v>197</v>
      </c>
      <c r="AI6" s="249" t="s">
        <v>1</v>
      </c>
      <c r="AJ6" s="250" t="s">
        <v>0</v>
      </c>
      <c r="AK6" s="248" t="s">
        <v>197</v>
      </c>
      <c r="AL6" s="249" t="s">
        <v>1</v>
      </c>
      <c r="AM6" s="250" t="s">
        <v>0</v>
      </c>
      <c r="AN6" s="248" t="s">
        <v>197</v>
      </c>
      <c r="AO6" s="249" t="s">
        <v>1</v>
      </c>
      <c r="AP6" s="250" t="s">
        <v>0</v>
      </c>
      <c r="AQ6" s="248" t="s">
        <v>197</v>
      </c>
      <c r="AR6" s="249" t="s">
        <v>1</v>
      </c>
      <c r="AS6" s="250" t="s">
        <v>0</v>
      </c>
      <c r="AT6" s="248" t="s">
        <v>197</v>
      </c>
      <c r="AU6" s="249" t="s">
        <v>1</v>
      </c>
    </row>
    <row r="7" spans="1:47" s="259" customFormat="1" ht="32.1" customHeight="1">
      <c r="A7" s="256" t="s">
        <v>22</v>
      </c>
      <c r="B7" s="257">
        <f>SUM(B8:B12)</f>
        <v>2030689900</v>
      </c>
      <c r="C7" s="257">
        <f>SUM(C8:C12)</f>
        <v>2011906000</v>
      </c>
      <c r="D7" s="258">
        <f>SUM(D8:D12)</f>
        <v>40117156</v>
      </c>
      <c r="E7" s="258">
        <f>SUM(E8:E12)</f>
        <v>1968731318.6699998</v>
      </c>
      <c r="F7" s="258">
        <f>SUM(F8:F12)</f>
        <v>1237128700</v>
      </c>
      <c r="G7" s="258">
        <f t="shared" ref="G7:AU7" si="0">SUM(G8:G12)</f>
        <v>0</v>
      </c>
      <c r="H7" s="258">
        <f t="shared" si="0"/>
        <v>1227779867.7299998</v>
      </c>
      <c r="I7" s="258">
        <f t="shared" si="0"/>
        <v>345836100</v>
      </c>
      <c r="J7" s="258">
        <f t="shared" si="0"/>
        <v>36186676</v>
      </c>
      <c r="K7" s="258">
        <f t="shared" si="0"/>
        <v>297281012.94999999</v>
      </c>
      <c r="L7" s="258">
        <f t="shared" si="0"/>
        <v>23165800</v>
      </c>
      <c r="M7" s="258">
        <f t="shared" si="0"/>
        <v>0</v>
      </c>
      <c r="N7" s="258">
        <f t="shared" si="0"/>
        <v>23136404.780000001</v>
      </c>
      <c r="O7" s="258">
        <f t="shared" si="0"/>
        <v>24786300</v>
      </c>
      <c r="P7" s="258">
        <f t="shared" si="0"/>
        <v>599980</v>
      </c>
      <c r="Q7" s="258">
        <f t="shared" si="0"/>
        <v>24182336.640000001</v>
      </c>
      <c r="R7" s="258">
        <f t="shared" si="0"/>
        <v>206847200</v>
      </c>
      <c r="S7" s="258">
        <f t="shared" si="0"/>
        <v>2717500</v>
      </c>
      <c r="T7" s="258">
        <f t="shared" si="0"/>
        <v>204102269.58000001</v>
      </c>
      <c r="U7" s="258">
        <f t="shared" si="0"/>
        <v>13992000</v>
      </c>
      <c r="V7" s="258">
        <f t="shared" si="0"/>
        <v>0</v>
      </c>
      <c r="W7" s="258">
        <f t="shared" si="0"/>
        <v>13690307.43</v>
      </c>
      <c r="X7" s="258">
        <f t="shared" si="0"/>
        <v>2152000</v>
      </c>
      <c r="Y7" s="258">
        <f t="shared" si="0"/>
        <v>0</v>
      </c>
      <c r="Z7" s="258">
        <f t="shared" si="0"/>
        <v>2135710.75</v>
      </c>
      <c r="AA7" s="258">
        <f t="shared" si="0"/>
        <v>10307300</v>
      </c>
      <c r="AB7" s="258">
        <f t="shared" si="0"/>
        <v>0</v>
      </c>
      <c r="AC7" s="258">
        <f t="shared" si="0"/>
        <v>10300898.52</v>
      </c>
      <c r="AD7" s="258">
        <f t="shared" si="0"/>
        <v>117280700</v>
      </c>
      <c r="AE7" s="258">
        <f t="shared" si="0"/>
        <v>315000</v>
      </c>
      <c r="AF7" s="258">
        <f t="shared" si="0"/>
        <v>116963806.83</v>
      </c>
      <c r="AG7" s="258">
        <f t="shared" si="0"/>
        <v>15833400</v>
      </c>
      <c r="AH7" s="258">
        <f t="shared" si="0"/>
        <v>0</v>
      </c>
      <c r="AI7" s="258">
        <f t="shared" si="0"/>
        <v>15829860.140000001</v>
      </c>
      <c r="AJ7" s="258">
        <f t="shared" si="0"/>
        <v>2882000</v>
      </c>
      <c r="AK7" s="258">
        <f t="shared" si="0"/>
        <v>0</v>
      </c>
      <c r="AL7" s="258">
        <f t="shared" si="0"/>
        <v>2874794.28</v>
      </c>
      <c r="AM7" s="258">
        <f t="shared" si="0"/>
        <v>2923900</v>
      </c>
      <c r="AN7" s="258">
        <f t="shared" si="0"/>
        <v>0</v>
      </c>
      <c r="AO7" s="258">
        <f t="shared" si="0"/>
        <v>2922956.01</v>
      </c>
      <c r="AP7" s="258">
        <f t="shared" si="0"/>
        <v>26418900</v>
      </c>
      <c r="AQ7" s="258">
        <f t="shared" si="0"/>
        <v>0</v>
      </c>
      <c r="AR7" s="258">
        <f t="shared" si="0"/>
        <v>26395624.030000001</v>
      </c>
      <c r="AS7" s="258">
        <f t="shared" si="0"/>
        <v>1135600</v>
      </c>
      <c r="AT7" s="258">
        <f t="shared" si="0"/>
        <v>0</v>
      </c>
      <c r="AU7" s="258">
        <f t="shared" si="0"/>
        <v>1135469</v>
      </c>
    </row>
    <row r="8" spans="1:47" s="243" customFormat="1" ht="32.1" customHeight="1">
      <c r="A8" s="260" t="s">
        <v>11</v>
      </c>
      <c r="B8" s="261">
        <f>F8</f>
        <v>1189173800</v>
      </c>
      <c r="C8" s="262">
        <f>B8-4000000-6464200</f>
        <v>1178709600</v>
      </c>
      <c r="D8" s="263">
        <v>0</v>
      </c>
      <c r="E8" s="264">
        <f>H8</f>
        <v>1175902680.3699999</v>
      </c>
      <c r="F8" s="265">
        <f>1189173800</f>
        <v>1189173800</v>
      </c>
      <c r="G8" s="265"/>
      <c r="H8" s="264">
        <v>1175902680.3699999</v>
      </c>
      <c r="I8" s="266">
        <v>0</v>
      </c>
      <c r="J8" s="266"/>
      <c r="K8" s="267"/>
      <c r="L8" s="266">
        <v>0</v>
      </c>
      <c r="M8" s="266"/>
      <c r="N8" s="267"/>
      <c r="O8" s="266">
        <v>0</v>
      </c>
      <c r="P8" s="266"/>
      <c r="Q8" s="267"/>
      <c r="R8" s="266">
        <v>0</v>
      </c>
      <c r="S8" s="266"/>
      <c r="T8" s="267"/>
      <c r="U8" s="266">
        <v>0</v>
      </c>
      <c r="V8" s="266"/>
      <c r="W8" s="267"/>
      <c r="X8" s="266">
        <v>0</v>
      </c>
      <c r="Y8" s="266"/>
      <c r="Z8" s="267"/>
      <c r="AA8" s="266">
        <v>0</v>
      </c>
      <c r="AB8" s="266"/>
      <c r="AC8" s="267"/>
      <c r="AD8" s="266">
        <v>0</v>
      </c>
      <c r="AE8" s="266"/>
      <c r="AF8" s="267"/>
      <c r="AG8" s="266">
        <v>0</v>
      </c>
      <c r="AH8" s="266"/>
      <c r="AI8" s="267"/>
      <c r="AJ8" s="266">
        <v>0</v>
      </c>
      <c r="AK8" s="266"/>
      <c r="AL8" s="267"/>
      <c r="AM8" s="266">
        <v>0</v>
      </c>
      <c r="AN8" s="266"/>
      <c r="AO8" s="267"/>
      <c r="AP8" s="266">
        <v>0</v>
      </c>
      <c r="AQ8" s="266"/>
      <c r="AR8" s="267"/>
      <c r="AS8" s="266">
        <v>0</v>
      </c>
      <c r="AT8" s="266"/>
      <c r="AU8" s="267"/>
    </row>
    <row r="9" spans="1:47" s="243" customFormat="1" ht="32.1" customHeight="1">
      <c r="A9" s="260" t="s">
        <v>12</v>
      </c>
      <c r="B9" s="261">
        <f>F9+I9+L9+O9+R9+U9+X9+AA9+AD9+AG9+AJ9+AM9+AP9+AS9</f>
        <v>609466500</v>
      </c>
      <c r="C9" s="262">
        <f>B9+4000000+134296.5+245322-70300</f>
        <v>613775818.5</v>
      </c>
      <c r="D9" s="263">
        <f>G9+J9+M9+P9+S9+V9+Y9+AB9+AE9+AH9+AK9+AN9+AQ9+AT9</f>
        <v>4627849</v>
      </c>
      <c r="E9" s="264">
        <f>H9+K9+N9+Q9+T9+W9+Z9+AC9+AF9+AI9+AL9+AO9+AR9+AU9</f>
        <v>608913880.95000005</v>
      </c>
      <c r="F9" s="265">
        <f>47954900</f>
        <v>47954900</v>
      </c>
      <c r="G9" s="265"/>
      <c r="H9" s="264">
        <v>51877187.359999999</v>
      </c>
      <c r="I9" s="265">
        <v>127778500</v>
      </c>
      <c r="J9" s="268">
        <v>995369</v>
      </c>
      <c r="K9" s="264">
        <f>125725955.93+1196675</f>
        <v>126922630.93000001</v>
      </c>
      <c r="L9" s="267">
        <v>23165800</v>
      </c>
      <c r="M9" s="267"/>
      <c r="N9" s="269">
        <f>22775194.78+361210</f>
        <v>23136404.780000001</v>
      </c>
      <c r="O9" s="267">
        <v>24786300</v>
      </c>
      <c r="P9" s="267">
        <v>599980</v>
      </c>
      <c r="Q9" s="264">
        <v>24182336.640000001</v>
      </c>
      <c r="R9" s="267">
        <v>206847200</v>
      </c>
      <c r="S9" s="267">
        <v>2717500</v>
      </c>
      <c r="T9" s="264">
        <v>204102269.58000001</v>
      </c>
      <c r="U9" s="270"/>
      <c r="V9" s="270"/>
      <c r="W9" s="264">
        <v>133932.1</v>
      </c>
      <c r="X9" s="267">
        <v>2152000</v>
      </c>
      <c r="Y9" s="267"/>
      <c r="Z9" s="264">
        <v>2135710.75</v>
      </c>
      <c r="AA9" s="267">
        <v>10307300</v>
      </c>
      <c r="AB9" s="267"/>
      <c r="AC9" s="264">
        <v>10300898.52</v>
      </c>
      <c r="AD9" s="267">
        <v>117280700</v>
      </c>
      <c r="AE9" s="267">
        <v>315000</v>
      </c>
      <c r="AF9" s="264">
        <v>116963806.83</v>
      </c>
      <c r="AG9" s="267">
        <v>15833400</v>
      </c>
      <c r="AH9" s="267"/>
      <c r="AI9" s="264">
        <v>15829860.140000001</v>
      </c>
      <c r="AJ9" s="267">
        <v>2882000</v>
      </c>
      <c r="AK9" s="267"/>
      <c r="AL9" s="264">
        <v>2874794.28</v>
      </c>
      <c r="AM9" s="267">
        <v>2923900</v>
      </c>
      <c r="AN9" s="267"/>
      <c r="AO9" s="264">
        <v>2922956.01</v>
      </c>
      <c r="AP9" s="267">
        <v>26418900</v>
      </c>
      <c r="AQ9" s="267"/>
      <c r="AR9" s="264">
        <v>26395624.030000001</v>
      </c>
      <c r="AS9" s="267">
        <v>1135600</v>
      </c>
      <c r="AT9" s="267"/>
      <c r="AU9" s="264">
        <v>1135469</v>
      </c>
    </row>
    <row r="10" spans="1:47" s="273" customFormat="1" ht="32.1" customHeight="1">
      <c r="A10" s="260" t="s">
        <v>13</v>
      </c>
      <c r="B10" s="261">
        <f>I10</f>
        <v>210800000</v>
      </c>
      <c r="C10" s="271">
        <f>B10-6911000-245322+70300</f>
        <v>203713978</v>
      </c>
      <c r="D10" s="272">
        <f>J10</f>
        <v>35191307</v>
      </c>
      <c r="E10" s="264">
        <f>K10</f>
        <v>168522571.13</v>
      </c>
      <c r="F10" s="266">
        <v>0</v>
      </c>
      <c r="G10" s="266"/>
      <c r="H10" s="267"/>
      <c r="I10" s="265">
        <v>210800000</v>
      </c>
      <c r="J10" s="268">
        <v>35191307</v>
      </c>
      <c r="K10" s="264">
        <v>168522571.13</v>
      </c>
      <c r="L10" s="266">
        <v>0</v>
      </c>
      <c r="M10" s="266"/>
      <c r="N10" s="267"/>
      <c r="O10" s="266">
        <v>0</v>
      </c>
      <c r="P10" s="266"/>
      <c r="Q10" s="267"/>
      <c r="R10" s="266">
        <v>0</v>
      </c>
      <c r="S10" s="266"/>
      <c r="T10" s="267"/>
      <c r="U10" s="266">
        <v>0</v>
      </c>
      <c r="V10" s="266"/>
      <c r="W10" s="267"/>
      <c r="X10" s="266">
        <v>0</v>
      </c>
      <c r="Y10" s="266"/>
      <c r="Z10" s="267"/>
      <c r="AA10" s="266">
        <v>0</v>
      </c>
      <c r="AB10" s="266"/>
      <c r="AC10" s="267"/>
      <c r="AD10" s="266">
        <v>0</v>
      </c>
      <c r="AE10" s="266"/>
      <c r="AF10" s="267"/>
      <c r="AG10" s="266">
        <v>0</v>
      </c>
      <c r="AH10" s="266"/>
      <c r="AI10" s="267"/>
      <c r="AJ10" s="266">
        <v>0</v>
      </c>
      <c r="AK10" s="266"/>
      <c r="AL10" s="267"/>
      <c r="AM10" s="266">
        <v>0</v>
      </c>
      <c r="AN10" s="266"/>
      <c r="AO10" s="267"/>
      <c r="AP10" s="266">
        <v>0</v>
      </c>
      <c r="AQ10" s="266"/>
      <c r="AR10" s="267"/>
      <c r="AS10" s="266">
        <v>0</v>
      </c>
      <c r="AT10" s="266"/>
      <c r="AU10" s="267"/>
    </row>
    <row r="11" spans="1:47" s="243" customFormat="1" ht="32.1" customHeight="1">
      <c r="A11" s="260" t="s">
        <v>14</v>
      </c>
      <c r="B11" s="261">
        <f>I11</f>
        <v>713000</v>
      </c>
      <c r="C11" s="272">
        <f t="shared" ref="C11" si="1">B11</f>
        <v>713000</v>
      </c>
      <c r="D11" s="272">
        <v>0</v>
      </c>
      <c r="E11" s="264">
        <f>K11</f>
        <v>699940</v>
      </c>
      <c r="F11" s="268">
        <v>0</v>
      </c>
      <c r="G11" s="268"/>
      <c r="H11" s="267"/>
      <c r="I11" s="267">
        <v>713000</v>
      </c>
      <c r="J11" s="267"/>
      <c r="K11" s="264">
        <v>699940</v>
      </c>
      <c r="L11" s="268">
        <v>0</v>
      </c>
      <c r="M11" s="268"/>
      <c r="N11" s="267"/>
      <c r="O11" s="268">
        <v>0</v>
      </c>
      <c r="P11" s="268"/>
      <c r="Q11" s="267"/>
      <c r="R11" s="268">
        <v>0</v>
      </c>
      <c r="S11" s="268"/>
      <c r="T11" s="267"/>
      <c r="U11" s="268">
        <v>0</v>
      </c>
      <c r="V11" s="268"/>
      <c r="W11" s="267"/>
      <c r="X11" s="268">
        <v>0</v>
      </c>
      <c r="Y11" s="268"/>
      <c r="Z11" s="267"/>
      <c r="AA11" s="268">
        <v>0</v>
      </c>
      <c r="AB11" s="268"/>
      <c r="AC11" s="267"/>
      <c r="AD11" s="268">
        <v>0</v>
      </c>
      <c r="AE11" s="268"/>
      <c r="AF11" s="267"/>
      <c r="AG11" s="268">
        <v>0</v>
      </c>
      <c r="AH11" s="268"/>
      <c r="AI11" s="267"/>
      <c r="AJ11" s="268">
        <v>0</v>
      </c>
      <c r="AK11" s="268"/>
      <c r="AL11" s="267"/>
      <c r="AM11" s="268">
        <v>0</v>
      </c>
      <c r="AN11" s="268"/>
      <c r="AO11" s="267"/>
      <c r="AP11" s="268">
        <v>0</v>
      </c>
      <c r="AQ11" s="268"/>
      <c r="AR11" s="267"/>
      <c r="AS11" s="268">
        <v>0</v>
      </c>
      <c r="AT11" s="268"/>
      <c r="AU11" s="267"/>
    </row>
    <row r="12" spans="1:47" s="243" customFormat="1" ht="32.1" customHeight="1">
      <c r="A12" s="260" t="s">
        <v>15</v>
      </c>
      <c r="B12" s="261">
        <f>SUM(B13:B14)</f>
        <v>20536600</v>
      </c>
      <c r="C12" s="274">
        <f>SUM(C13:C14)</f>
        <v>14993603.5</v>
      </c>
      <c r="D12" s="263">
        <f>SUM(D13:D14)</f>
        <v>298000</v>
      </c>
      <c r="E12" s="264">
        <f>SUM(E13:E14)</f>
        <v>14692246.220000001</v>
      </c>
      <c r="F12" s="268">
        <f>SUM(F13:F14)</f>
        <v>0</v>
      </c>
      <c r="G12" s="268"/>
      <c r="H12" s="268">
        <f t="shared" ref="H12:AU12" si="2">SUM(H13:H14)</f>
        <v>0</v>
      </c>
      <c r="I12" s="268">
        <f t="shared" si="2"/>
        <v>6544600</v>
      </c>
      <c r="J12" s="268"/>
      <c r="K12" s="275">
        <f>K13</f>
        <v>1135870.8899999999</v>
      </c>
      <c r="L12" s="268">
        <f t="shared" si="2"/>
        <v>0</v>
      </c>
      <c r="M12" s="268"/>
      <c r="N12" s="268"/>
      <c r="O12" s="268">
        <f t="shared" si="2"/>
        <v>0</v>
      </c>
      <c r="P12" s="268"/>
      <c r="Q12" s="268">
        <f t="shared" si="2"/>
        <v>0</v>
      </c>
      <c r="R12" s="268">
        <f t="shared" si="2"/>
        <v>0</v>
      </c>
      <c r="S12" s="268"/>
      <c r="T12" s="268">
        <f t="shared" si="2"/>
        <v>0</v>
      </c>
      <c r="U12" s="268">
        <f t="shared" si="2"/>
        <v>13992000</v>
      </c>
      <c r="V12" s="268"/>
      <c r="W12" s="275">
        <f>W14</f>
        <v>13556375.33</v>
      </c>
      <c r="X12" s="268">
        <f t="shared" si="2"/>
        <v>0</v>
      </c>
      <c r="Y12" s="268"/>
      <c r="Z12" s="268">
        <f t="shared" si="2"/>
        <v>0</v>
      </c>
      <c r="AA12" s="268">
        <f t="shared" si="2"/>
        <v>0</v>
      </c>
      <c r="AB12" s="268"/>
      <c r="AC12" s="268">
        <f t="shared" si="2"/>
        <v>0</v>
      </c>
      <c r="AD12" s="268">
        <f t="shared" si="2"/>
        <v>0</v>
      </c>
      <c r="AE12" s="268"/>
      <c r="AF12" s="268">
        <f t="shared" si="2"/>
        <v>0</v>
      </c>
      <c r="AG12" s="268">
        <f t="shared" si="2"/>
        <v>0</v>
      </c>
      <c r="AH12" s="268"/>
      <c r="AI12" s="268">
        <f t="shared" si="2"/>
        <v>0</v>
      </c>
      <c r="AJ12" s="268">
        <f t="shared" si="2"/>
        <v>0</v>
      </c>
      <c r="AK12" s="268"/>
      <c r="AL12" s="268">
        <f t="shared" si="2"/>
        <v>0</v>
      </c>
      <c r="AM12" s="268">
        <f t="shared" si="2"/>
        <v>0</v>
      </c>
      <c r="AN12" s="268"/>
      <c r="AO12" s="268">
        <f t="shared" si="2"/>
        <v>0</v>
      </c>
      <c r="AP12" s="268">
        <f t="shared" si="2"/>
        <v>0</v>
      </c>
      <c r="AQ12" s="268"/>
      <c r="AR12" s="268">
        <f t="shared" si="2"/>
        <v>0</v>
      </c>
      <c r="AS12" s="268">
        <f t="shared" si="2"/>
        <v>0</v>
      </c>
      <c r="AT12" s="268"/>
      <c r="AU12" s="268">
        <f t="shared" si="2"/>
        <v>0</v>
      </c>
    </row>
    <row r="13" spans="1:47" s="243" customFormat="1" ht="90.75" customHeight="1">
      <c r="A13" s="276" t="s">
        <v>56</v>
      </c>
      <c r="B13" s="261">
        <f>I13</f>
        <v>6544600</v>
      </c>
      <c r="C13" s="262">
        <f>B13-5408700</f>
        <v>1135900</v>
      </c>
      <c r="D13" s="263">
        <v>0</v>
      </c>
      <c r="E13" s="264">
        <f>K13</f>
        <v>1135870.8899999999</v>
      </c>
      <c r="F13" s="268">
        <v>0</v>
      </c>
      <c r="G13" s="268"/>
      <c r="H13" s="277"/>
      <c r="I13" s="265">
        <v>6544600</v>
      </c>
      <c r="J13" s="265"/>
      <c r="K13" s="275">
        <v>1135870.8899999999</v>
      </c>
      <c r="L13" s="268">
        <v>0</v>
      </c>
      <c r="M13" s="268"/>
      <c r="N13" s="277"/>
      <c r="O13" s="268">
        <v>0</v>
      </c>
      <c r="P13" s="268"/>
      <c r="Q13" s="277"/>
      <c r="R13" s="268">
        <v>0</v>
      </c>
      <c r="S13" s="268"/>
      <c r="T13" s="277"/>
      <c r="U13" s="277"/>
      <c r="V13" s="277"/>
      <c r="W13" s="268"/>
      <c r="X13" s="268">
        <v>0</v>
      </c>
      <c r="Y13" s="268"/>
      <c r="Z13" s="277"/>
      <c r="AA13" s="268">
        <v>0</v>
      </c>
      <c r="AB13" s="268"/>
      <c r="AC13" s="277"/>
      <c r="AD13" s="268">
        <v>0</v>
      </c>
      <c r="AE13" s="268"/>
      <c r="AF13" s="277"/>
      <c r="AG13" s="268">
        <v>0</v>
      </c>
      <c r="AH13" s="268"/>
      <c r="AI13" s="277"/>
      <c r="AJ13" s="268">
        <v>0</v>
      </c>
      <c r="AK13" s="268"/>
      <c r="AL13" s="277"/>
      <c r="AM13" s="268">
        <v>0</v>
      </c>
      <c r="AN13" s="268"/>
      <c r="AO13" s="277"/>
      <c r="AP13" s="268">
        <v>0</v>
      </c>
      <c r="AQ13" s="268"/>
      <c r="AR13" s="277"/>
      <c r="AS13" s="268">
        <v>0</v>
      </c>
      <c r="AT13" s="268"/>
      <c r="AU13" s="277"/>
    </row>
    <row r="14" spans="1:47" s="243" customFormat="1" ht="68.25" customHeight="1">
      <c r="A14" s="276" t="s">
        <v>57</v>
      </c>
      <c r="B14" s="261">
        <f>U14</f>
        <v>13992000</v>
      </c>
      <c r="C14" s="262">
        <f>B14-134296.5</f>
        <v>13857703.5</v>
      </c>
      <c r="D14" s="263">
        <f>V14</f>
        <v>298000</v>
      </c>
      <c r="E14" s="264">
        <f>W14</f>
        <v>13556375.33</v>
      </c>
      <c r="F14" s="268">
        <v>0</v>
      </c>
      <c r="G14" s="268"/>
      <c r="H14" s="277"/>
      <c r="I14" s="268">
        <v>0</v>
      </c>
      <c r="J14" s="268"/>
      <c r="K14" s="277"/>
      <c r="L14" s="268">
        <v>0</v>
      </c>
      <c r="M14" s="268"/>
      <c r="N14" s="277"/>
      <c r="O14" s="268">
        <v>0</v>
      </c>
      <c r="P14" s="268"/>
      <c r="Q14" s="277"/>
      <c r="R14" s="268">
        <v>0</v>
      </c>
      <c r="S14" s="268"/>
      <c r="T14" s="277"/>
      <c r="U14" s="265">
        <v>13992000</v>
      </c>
      <c r="V14" s="268">
        <v>298000</v>
      </c>
      <c r="W14" s="275">
        <v>13556375.33</v>
      </c>
      <c r="X14" s="268">
        <v>0</v>
      </c>
      <c r="Y14" s="268"/>
      <c r="Z14" s="277"/>
      <c r="AA14" s="268">
        <v>0</v>
      </c>
      <c r="AB14" s="268"/>
      <c r="AC14" s="277"/>
      <c r="AD14" s="268">
        <v>0</v>
      </c>
      <c r="AE14" s="268"/>
      <c r="AF14" s="277"/>
      <c r="AG14" s="268">
        <v>0</v>
      </c>
      <c r="AH14" s="268"/>
      <c r="AI14" s="277"/>
      <c r="AJ14" s="268">
        <v>0</v>
      </c>
      <c r="AK14" s="268"/>
      <c r="AL14" s="277"/>
      <c r="AM14" s="268">
        <v>0</v>
      </c>
      <c r="AN14" s="268"/>
      <c r="AO14" s="277"/>
      <c r="AP14" s="268">
        <v>0</v>
      </c>
      <c r="AQ14" s="268"/>
      <c r="AR14" s="277"/>
      <c r="AS14" s="268">
        <v>0</v>
      </c>
      <c r="AT14" s="268"/>
      <c r="AU14" s="277"/>
    </row>
    <row r="15" spans="1:47" s="286" customFormat="1" ht="26.25">
      <c r="A15" s="281" t="s">
        <v>8</v>
      </c>
      <c r="B15" s="282" t="s">
        <v>159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4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</row>
    <row r="16" spans="1:47" s="286" customFormat="1" ht="26.25">
      <c r="A16" s="287"/>
      <c r="B16" s="383" t="s">
        <v>45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</row>
    <row r="17" spans="1:47" s="286" customFormat="1" ht="26.25">
      <c r="A17" s="287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</row>
    <row r="18" spans="1:47" s="286" customFormat="1" ht="3.75" customHeight="1">
      <c r="A18" s="287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spans="1:47" s="288" customFormat="1" ht="24.95" customHeight="1">
      <c r="B19" s="289" t="s">
        <v>184</v>
      </c>
      <c r="C19" s="290"/>
      <c r="D19" s="291"/>
      <c r="E19" s="291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</row>
    <row r="20" spans="1:47" s="288" customFormat="1" ht="24.95" customHeight="1">
      <c r="B20" s="292" t="s">
        <v>182</v>
      </c>
      <c r="C20" s="279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</row>
    <row r="21" spans="1:47" s="288" customFormat="1" ht="24.95" customHeight="1">
      <c r="B21" s="297" t="s">
        <v>166</v>
      </c>
      <c r="C21" s="279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</row>
    <row r="22" spans="1:47" s="288" customFormat="1" ht="24.95" customHeight="1">
      <c r="B22" s="297" t="s">
        <v>167</v>
      </c>
      <c r="C22" s="279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</row>
    <row r="23" spans="1:47" s="288" customFormat="1" ht="24.95" customHeight="1">
      <c r="B23" s="297" t="s">
        <v>168</v>
      </c>
      <c r="C23" s="279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</row>
    <row r="24" spans="1:47" s="288" customFormat="1" ht="24.95" customHeight="1">
      <c r="B24" s="297" t="s">
        <v>169</v>
      </c>
      <c r="C24" s="279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</row>
    <row r="25" spans="1:47" s="288" customFormat="1" ht="24.95" customHeight="1">
      <c r="B25" s="297" t="s">
        <v>180</v>
      </c>
      <c r="C25" s="279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</row>
    <row r="26" spans="1:47" s="288" customFormat="1" ht="24.95" customHeight="1">
      <c r="B26" s="298" t="s">
        <v>170</v>
      </c>
      <c r="C26" s="279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</row>
    <row r="27" spans="1:47" s="288" customFormat="1" ht="24.95" customHeight="1">
      <c r="B27" s="293" t="s">
        <v>171</v>
      </c>
      <c r="C27" s="279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</row>
    <row r="28" spans="1:47" s="288" customFormat="1" ht="24.95" customHeight="1">
      <c r="B28" s="297" t="s">
        <v>199</v>
      </c>
      <c r="C28" s="279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</row>
    <row r="29" spans="1:47" s="288" customFormat="1" ht="24.95" customHeight="1">
      <c r="B29" s="298" t="s">
        <v>172</v>
      </c>
      <c r="C29" s="279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</row>
    <row r="30" spans="1:47" s="288" customFormat="1" ht="24.95" customHeight="1">
      <c r="B30" s="299" t="s">
        <v>173</v>
      </c>
      <c r="C30" s="279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</row>
    <row r="31" spans="1:47" s="288" customFormat="1" ht="24.95" customHeight="1">
      <c r="B31" s="280"/>
      <c r="C31" s="279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</row>
    <row r="32" spans="1:47" s="288" customFormat="1" ht="24.95" customHeight="1">
      <c r="B32" s="292" t="s">
        <v>200</v>
      </c>
      <c r="C32" s="279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</row>
    <row r="33" spans="2:47" s="288" customFormat="1" ht="24.95" customHeight="1">
      <c r="B33" s="300" t="s">
        <v>174</v>
      </c>
      <c r="C33" s="279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</row>
    <row r="34" spans="2:47" s="288" customFormat="1" ht="24.95" customHeight="1">
      <c r="B34" s="300" t="s">
        <v>175</v>
      </c>
      <c r="C34" s="279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</row>
    <row r="35" spans="2:47" s="288" customFormat="1" ht="24.95" customHeight="1">
      <c r="B35" s="300" t="s">
        <v>173</v>
      </c>
      <c r="C35" s="279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</row>
    <row r="36" spans="2:47" s="288" customFormat="1" ht="24.95" customHeight="1">
      <c r="B36" s="300" t="s">
        <v>176</v>
      </c>
      <c r="C36" s="279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</row>
    <row r="37" spans="2:47" s="288" customFormat="1" ht="24.95" customHeight="1">
      <c r="B37" s="280"/>
      <c r="C37" s="279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</row>
    <row r="38" spans="2:47" s="288" customFormat="1" ht="24.95" customHeight="1">
      <c r="B38" s="292" t="s">
        <v>201</v>
      </c>
      <c r="C38" s="279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</row>
    <row r="39" spans="2:47" s="288" customFormat="1" ht="24.95" customHeight="1">
      <c r="B39" s="292" t="s">
        <v>177</v>
      </c>
      <c r="C39" s="279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</row>
    <row r="40" spans="2:47" s="288" customFormat="1" ht="24.95" customHeight="1">
      <c r="B40" s="292" t="s">
        <v>178</v>
      </c>
      <c r="C40" s="279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</row>
    <row r="41" spans="2:47" s="288" customFormat="1" ht="24.95" customHeight="1">
      <c r="B41" s="292" t="s">
        <v>203</v>
      </c>
      <c r="C41" s="279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</row>
    <row r="42" spans="2:47" s="288" customFormat="1" ht="24.95" customHeight="1">
      <c r="B42" s="292" t="s">
        <v>181</v>
      </c>
      <c r="C42" s="279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</row>
    <row r="43" spans="2:47" s="288" customFormat="1" ht="24.95" customHeight="1">
      <c r="B43" s="300" t="s">
        <v>174</v>
      </c>
      <c r="C43" s="279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</row>
    <row r="44" spans="2:47" s="288" customFormat="1" ht="24.95" customHeight="1">
      <c r="B44" s="300" t="s">
        <v>176</v>
      </c>
      <c r="C44" s="279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</row>
    <row r="45" spans="2:47" s="288" customFormat="1" ht="24.95" customHeight="1">
      <c r="B45" s="280"/>
      <c r="C45" s="279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</row>
    <row r="46" spans="2:47" s="288" customFormat="1" ht="24.95" customHeight="1">
      <c r="B46" s="292" t="s">
        <v>202</v>
      </c>
      <c r="C46" s="279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</row>
    <row r="47" spans="2:47" s="288" customFormat="1" ht="24.95" customHeight="1">
      <c r="B47" s="293" t="s">
        <v>179</v>
      </c>
      <c r="C47" s="279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</row>
    <row r="48" spans="2:47" s="288" customFormat="1" ht="24.95" customHeight="1">
      <c r="B48" s="300" t="s">
        <v>175</v>
      </c>
      <c r="C48" s="279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</row>
    <row r="49" spans="2:47" s="296" customFormat="1" ht="20.100000000000001" customHeight="1">
      <c r="B49" s="294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</row>
  </sheetData>
  <mergeCells count="31">
    <mergeCell ref="A1:AU1"/>
    <mergeCell ref="A2:A6"/>
    <mergeCell ref="B2:E5"/>
    <mergeCell ref="F2:AU2"/>
    <mergeCell ref="F3:H4"/>
    <mergeCell ref="I3:K4"/>
    <mergeCell ref="AA4:AC4"/>
    <mergeCell ref="AS5:AU5"/>
    <mergeCell ref="AD5:AF5"/>
    <mergeCell ref="AG5:AI5"/>
    <mergeCell ref="AJ5:AL5"/>
    <mergeCell ref="AD4:AI4"/>
    <mergeCell ref="AJ4:AL4"/>
    <mergeCell ref="AM4:AR4"/>
    <mergeCell ref="AS4:AU4"/>
    <mergeCell ref="B16:AC18"/>
    <mergeCell ref="L3:Q4"/>
    <mergeCell ref="O5:Q5"/>
    <mergeCell ref="R3:T4"/>
    <mergeCell ref="R5:T5"/>
    <mergeCell ref="U3:W4"/>
    <mergeCell ref="X5:Z5"/>
    <mergeCell ref="F5:H5"/>
    <mergeCell ref="I5:K5"/>
    <mergeCell ref="L5:N5"/>
    <mergeCell ref="AA5:AC5"/>
    <mergeCell ref="U5:W5"/>
    <mergeCell ref="X3:AU3"/>
    <mergeCell ref="X4:Z4"/>
    <mergeCell ref="AM5:AO5"/>
    <mergeCell ref="AP5:AR5"/>
  </mergeCells>
  <pageMargins left="0.39370078740157483" right="0.23622047244094491" top="0.74803149606299213" bottom="0.25" header="0.31496062992125984" footer="0.2"/>
  <pageSetup paperSize="5" scale="36" fitToWidth="2" fitToHeight="0" orientation="landscape" r:id="rId1"/>
  <colBreaks count="1" manualBreakCount="1">
    <brk id="23" max="48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2068" r:id="rId4">
          <objectPr defaultSize="0" autoPict="0" r:id="rId5">
            <anchor moveWithCells="1">
              <from>
                <xdr:col>23</xdr:col>
                <xdr:colOff>742950</xdr:colOff>
                <xdr:row>26</xdr:row>
                <xdr:rowOff>28575</xdr:rowOff>
              </from>
              <to>
                <xdr:col>36</xdr:col>
                <xdr:colOff>428625</xdr:colOff>
                <xdr:row>39</xdr:row>
                <xdr:rowOff>104775</xdr:rowOff>
              </to>
            </anchor>
          </objectPr>
        </oleObject>
      </mc:Choice>
      <mc:Fallback>
        <oleObject progId="Excel.Sheet.12" shapeId="206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M47"/>
  <sheetViews>
    <sheetView tabSelected="1" view="pageBreakPreview" zoomScale="40" zoomScaleNormal="67" zoomScaleSheetLayoutView="40" workbookViewId="0">
      <selection sqref="A1:BK1"/>
    </sheetView>
  </sheetViews>
  <sheetFormatPr defaultColWidth="9" defaultRowHeight="15"/>
  <cols>
    <col min="1" max="1" width="20.42578125" style="9" customWidth="1"/>
    <col min="2" max="2" width="21.85546875" style="9" customWidth="1"/>
    <col min="3" max="3" width="23" style="9" customWidth="1"/>
    <col min="4" max="4" width="22" style="9" customWidth="1"/>
    <col min="5" max="5" width="22.28515625" style="9" customWidth="1"/>
    <col min="6" max="6" width="23.85546875" style="63" customWidth="1"/>
    <col min="7" max="7" width="24.28515625" style="63" customWidth="1"/>
    <col min="8" max="8" width="24.85546875" style="63" customWidth="1"/>
    <col min="9" max="9" width="12" style="63" customWidth="1"/>
    <col min="10" max="11" width="22.85546875" style="63" customWidth="1"/>
    <col min="12" max="12" width="23" style="63" customWidth="1"/>
    <col min="13" max="13" width="22.28515625" style="63" customWidth="1"/>
    <col min="14" max="14" width="23.5703125" style="63" customWidth="1"/>
    <col min="15" max="15" width="23.85546875" style="63" customWidth="1"/>
    <col min="16" max="16" width="22.28515625" style="63" customWidth="1"/>
    <col min="17" max="17" width="22.140625" style="63" customWidth="1"/>
    <col min="18" max="19" width="20" style="63" customWidth="1"/>
    <col min="20" max="20" width="19.5703125" style="63" customWidth="1"/>
    <col min="21" max="21" width="16.5703125" style="63" bestFit="1" customWidth="1"/>
    <col min="22" max="23" width="19.85546875" style="63" customWidth="1"/>
    <col min="24" max="24" width="21" style="63" customWidth="1"/>
    <col min="25" max="25" width="20.5703125" style="63" customWidth="1"/>
    <col min="26" max="27" width="20" style="63" customWidth="1"/>
    <col min="28" max="28" width="23.28515625" style="63" customWidth="1"/>
    <col min="29" max="29" width="19.7109375" style="63" customWidth="1"/>
    <col min="30" max="30" width="21.28515625" style="63" customWidth="1"/>
    <col min="31" max="31" width="22" style="63" customWidth="1"/>
    <col min="32" max="32" width="20.7109375" style="63" customWidth="1"/>
    <col min="33" max="33" width="20.85546875" style="63" customWidth="1"/>
    <col min="34" max="35" width="21.42578125" style="63" customWidth="1"/>
    <col min="36" max="36" width="20.5703125" style="63" customWidth="1"/>
    <col min="37" max="37" width="16.7109375" style="63" customWidth="1"/>
    <col min="38" max="38" width="19.7109375" style="63" customWidth="1"/>
    <col min="39" max="39" width="20.85546875" style="63" customWidth="1"/>
    <col min="40" max="40" width="18.28515625" style="63" customWidth="1"/>
    <col min="41" max="41" width="20.140625" style="63" customWidth="1"/>
    <col min="42" max="42" width="20.28515625" style="63" customWidth="1"/>
    <col min="43" max="43" width="20.5703125" style="63" customWidth="1"/>
    <col min="44" max="44" width="20.7109375" style="63" customWidth="1"/>
    <col min="45" max="45" width="19.140625" style="63" customWidth="1"/>
    <col min="46" max="47" width="18.42578125" style="63" customWidth="1"/>
    <col min="48" max="48" width="22.42578125" style="63" customWidth="1"/>
    <col min="49" max="49" width="19.7109375" style="63" customWidth="1"/>
    <col min="50" max="50" width="22.42578125" style="63" customWidth="1"/>
    <col min="51" max="51" width="22.7109375" style="63" customWidth="1"/>
    <col min="52" max="52" width="21.5703125" style="63" customWidth="1"/>
    <col min="53" max="53" width="17.140625" style="63" customWidth="1"/>
    <col min="54" max="54" width="21" style="63" customWidth="1"/>
    <col min="55" max="55" width="24.42578125" style="63" customWidth="1"/>
    <col min="56" max="56" width="21.28515625" style="63" customWidth="1"/>
    <col min="57" max="57" width="17.28515625" style="63" customWidth="1"/>
    <col min="58" max="59" width="19.28515625" style="63" customWidth="1"/>
    <col min="60" max="60" width="18.42578125" style="63" customWidth="1"/>
    <col min="61" max="61" width="12.42578125" style="63" customWidth="1"/>
    <col min="62" max="62" width="18.28515625" style="63" customWidth="1"/>
    <col min="63" max="63" width="19.42578125" style="63" customWidth="1"/>
    <col min="64" max="64" width="20.7109375" style="345" bestFit="1" customWidth="1"/>
    <col min="65" max="65" width="27.28515625" style="9" bestFit="1" customWidth="1"/>
    <col min="66" max="16384" width="9" style="9"/>
  </cols>
  <sheetData>
    <row r="1" spans="1:65" ht="33.75">
      <c r="A1" s="425" t="s">
        <v>160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</row>
    <row r="2" spans="1:65" s="245" customFormat="1" ht="24" customHeight="1">
      <c r="A2" s="403" t="s">
        <v>2</v>
      </c>
      <c r="B2" s="406" t="s">
        <v>3</v>
      </c>
      <c r="C2" s="407"/>
      <c r="D2" s="407"/>
      <c r="E2" s="407"/>
      <c r="F2" s="407"/>
      <c r="G2" s="408"/>
      <c r="H2" s="415" t="s">
        <v>4</v>
      </c>
      <c r="I2" s="396"/>
      <c r="J2" s="416"/>
      <c r="K2" s="396"/>
      <c r="L2" s="416"/>
      <c r="M2" s="396"/>
      <c r="N2" s="416"/>
      <c r="O2" s="396"/>
      <c r="P2" s="416"/>
      <c r="Q2" s="396"/>
      <c r="R2" s="41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416"/>
      <c r="AS2" s="396"/>
      <c r="AT2" s="416"/>
      <c r="AU2" s="396"/>
      <c r="AV2" s="416"/>
      <c r="AW2" s="396"/>
      <c r="AX2" s="416"/>
      <c r="AY2" s="396"/>
      <c r="AZ2" s="416"/>
      <c r="BA2" s="396"/>
      <c r="BB2" s="416"/>
      <c r="BC2" s="396"/>
      <c r="BD2" s="416"/>
      <c r="BE2" s="396"/>
      <c r="BF2" s="416"/>
      <c r="BG2" s="396"/>
      <c r="BH2" s="416"/>
      <c r="BI2" s="396"/>
      <c r="BJ2" s="396"/>
      <c r="BK2" s="417"/>
      <c r="BL2" s="345"/>
    </row>
    <row r="3" spans="1:65" s="245" customFormat="1" ht="24" customHeight="1">
      <c r="A3" s="404"/>
      <c r="B3" s="409"/>
      <c r="C3" s="410"/>
      <c r="D3" s="410"/>
      <c r="E3" s="410"/>
      <c r="F3" s="410"/>
      <c r="G3" s="411"/>
      <c r="H3" s="426" t="s">
        <v>6</v>
      </c>
      <c r="I3" s="427"/>
      <c r="J3" s="427"/>
      <c r="K3" s="428"/>
      <c r="L3" s="384" t="s">
        <v>7</v>
      </c>
      <c r="M3" s="385"/>
      <c r="N3" s="385"/>
      <c r="O3" s="386"/>
      <c r="P3" s="384" t="s">
        <v>17</v>
      </c>
      <c r="Q3" s="385"/>
      <c r="R3" s="385"/>
      <c r="S3" s="385"/>
      <c r="T3" s="385"/>
      <c r="U3" s="385"/>
      <c r="V3" s="385"/>
      <c r="W3" s="386"/>
      <c r="X3" s="384" t="s">
        <v>50</v>
      </c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6"/>
      <c r="AJ3" s="384" t="s">
        <v>161</v>
      </c>
      <c r="AK3" s="385"/>
      <c r="AL3" s="385"/>
      <c r="AM3" s="386"/>
      <c r="AN3" s="395" t="s">
        <v>16</v>
      </c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7"/>
      <c r="BL3" s="345"/>
    </row>
    <row r="4" spans="1:65" s="245" customFormat="1" ht="74.25" customHeight="1">
      <c r="A4" s="403"/>
      <c r="B4" s="409"/>
      <c r="C4" s="410"/>
      <c r="D4" s="410"/>
      <c r="E4" s="410"/>
      <c r="F4" s="410"/>
      <c r="G4" s="411"/>
      <c r="H4" s="429"/>
      <c r="I4" s="430"/>
      <c r="J4" s="430"/>
      <c r="K4" s="431"/>
      <c r="L4" s="387"/>
      <c r="M4" s="388"/>
      <c r="N4" s="388"/>
      <c r="O4" s="389"/>
      <c r="P4" s="387"/>
      <c r="Q4" s="388"/>
      <c r="R4" s="388"/>
      <c r="S4" s="388"/>
      <c r="T4" s="388"/>
      <c r="U4" s="388"/>
      <c r="V4" s="388"/>
      <c r="W4" s="389"/>
      <c r="X4" s="387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9"/>
      <c r="AJ4" s="387"/>
      <c r="AK4" s="388"/>
      <c r="AL4" s="388"/>
      <c r="AM4" s="389"/>
      <c r="AN4" s="434" t="s">
        <v>52</v>
      </c>
      <c r="AO4" s="391"/>
      <c r="AP4" s="391"/>
      <c r="AQ4" s="435"/>
      <c r="AR4" s="434" t="s">
        <v>9</v>
      </c>
      <c r="AS4" s="391"/>
      <c r="AT4" s="391"/>
      <c r="AU4" s="435"/>
      <c r="AV4" s="395" t="s">
        <v>77</v>
      </c>
      <c r="AW4" s="396"/>
      <c r="AX4" s="396"/>
      <c r="AY4" s="396"/>
      <c r="AZ4" s="396"/>
      <c r="BA4" s="396"/>
      <c r="BB4" s="396"/>
      <c r="BC4" s="397"/>
      <c r="BD4" s="434" t="s">
        <v>10</v>
      </c>
      <c r="BE4" s="391"/>
      <c r="BF4" s="391"/>
      <c r="BG4" s="435"/>
      <c r="BH4" s="398" t="s">
        <v>21</v>
      </c>
      <c r="BI4" s="391"/>
      <c r="BJ4" s="391"/>
      <c r="BK4" s="420"/>
      <c r="BL4" s="345"/>
    </row>
    <row r="5" spans="1:65" s="337" customFormat="1" ht="23.25">
      <c r="A5" s="405"/>
      <c r="B5" s="412"/>
      <c r="C5" s="413"/>
      <c r="D5" s="413"/>
      <c r="E5" s="413"/>
      <c r="F5" s="413"/>
      <c r="G5" s="414"/>
      <c r="H5" s="432" t="s">
        <v>46</v>
      </c>
      <c r="I5" s="422"/>
      <c r="J5" s="422"/>
      <c r="K5" s="433"/>
      <c r="L5" s="432" t="s">
        <v>46</v>
      </c>
      <c r="M5" s="422"/>
      <c r="N5" s="422"/>
      <c r="O5" s="433"/>
      <c r="P5" s="432" t="s">
        <v>53</v>
      </c>
      <c r="Q5" s="422"/>
      <c r="R5" s="422"/>
      <c r="S5" s="433"/>
      <c r="T5" s="432" t="s">
        <v>54</v>
      </c>
      <c r="U5" s="422"/>
      <c r="V5" s="422"/>
      <c r="W5" s="433"/>
      <c r="X5" s="432" t="s">
        <v>53</v>
      </c>
      <c r="Y5" s="422"/>
      <c r="Z5" s="422"/>
      <c r="AA5" s="433"/>
      <c r="AB5" s="432" t="s">
        <v>54</v>
      </c>
      <c r="AC5" s="422"/>
      <c r="AD5" s="422"/>
      <c r="AE5" s="433"/>
      <c r="AF5" s="432" t="s">
        <v>59</v>
      </c>
      <c r="AG5" s="422"/>
      <c r="AH5" s="422"/>
      <c r="AI5" s="433"/>
      <c r="AJ5" s="432" t="s">
        <v>53</v>
      </c>
      <c r="AK5" s="422"/>
      <c r="AL5" s="422"/>
      <c r="AM5" s="433"/>
      <c r="AN5" s="432" t="s">
        <v>53</v>
      </c>
      <c r="AO5" s="422"/>
      <c r="AP5" s="422"/>
      <c r="AQ5" s="433"/>
      <c r="AR5" s="432" t="s">
        <v>53</v>
      </c>
      <c r="AS5" s="422"/>
      <c r="AT5" s="422"/>
      <c r="AU5" s="433"/>
      <c r="AV5" s="432" t="s">
        <v>53</v>
      </c>
      <c r="AW5" s="422"/>
      <c r="AX5" s="422"/>
      <c r="AY5" s="433"/>
      <c r="AZ5" s="432" t="s">
        <v>54</v>
      </c>
      <c r="BA5" s="422"/>
      <c r="BB5" s="422"/>
      <c r="BC5" s="433"/>
      <c r="BD5" s="432" t="s">
        <v>53</v>
      </c>
      <c r="BE5" s="422"/>
      <c r="BF5" s="422"/>
      <c r="BG5" s="433"/>
      <c r="BH5" s="421" t="s">
        <v>53</v>
      </c>
      <c r="BI5" s="422"/>
      <c r="BJ5" s="422"/>
      <c r="BK5" s="423"/>
      <c r="BL5" s="346"/>
    </row>
    <row r="6" spans="1:65" s="245" customFormat="1" ht="52.5" customHeight="1">
      <c r="A6" s="403"/>
      <c r="B6" s="327" t="s">
        <v>0</v>
      </c>
      <c r="C6" s="328" t="s">
        <v>220</v>
      </c>
      <c r="D6" s="334" t="s">
        <v>221</v>
      </c>
      <c r="E6" s="354" t="s">
        <v>197</v>
      </c>
      <c r="F6" s="329" t="s">
        <v>1</v>
      </c>
      <c r="G6" s="339" t="s">
        <v>222</v>
      </c>
      <c r="H6" s="330" t="s">
        <v>0</v>
      </c>
      <c r="I6" s="356" t="s">
        <v>197</v>
      </c>
      <c r="J6" s="331" t="s">
        <v>1</v>
      </c>
      <c r="K6" s="339" t="s">
        <v>222</v>
      </c>
      <c r="L6" s="330" t="s">
        <v>0</v>
      </c>
      <c r="M6" s="356" t="s">
        <v>197</v>
      </c>
      <c r="N6" s="331" t="s">
        <v>1</v>
      </c>
      <c r="O6" s="339" t="s">
        <v>222</v>
      </c>
      <c r="P6" s="330" t="s">
        <v>0</v>
      </c>
      <c r="Q6" s="356" t="s">
        <v>197</v>
      </c>
      <c r="R6" s="331" t="s">
        <v>1</v>
      </c>
      <c r="S6" s="339" t="s">
        <v>222</v>
      </c>
      <c r="T6" s="330" t="s">
        <v>0</v>
      </c>
      <c r="U6" s="356" t="s">
        <v>197</v>
      </c>
      <c r="V6" s="331" t="s">
        <v>1</v>
      </c>
      <c r="W6" s="339" t="s">
        <v>222</v>
      </c>
      <c r="X6" s="330" t="s">
        <v>0</v>
      </c>
      <c r="Y6" s="356" t="s">
        <v>197</v>
      </c>
      <c r="Z6" s="331" t="s">
        <v>1</v>
      </c>
      <c r="AA6" s="339" t="s">
        <v>222</v>
      </c>
      <c r="AB6" s="330" t="s">
        <v>0</v>
      </c>
      <c r="AC6" s="356" t="s">
        <v>197</v>
      </c>
      <c r="AD6" s="331" t="s">
        <v>1</v>
      </c>
      <c r="AE6" s="339" t="s">
        <v>222</v>
      </c>
      <c r="AF6" s="330" t="s">
        <v>0</v>
      </c>
      <c r="AG6" s="356" t="s">
        <v>197</v>
      </c>
      <c r="AH6" s="331" t="s">
        <v>1</v>
      </c>
      <c r="AI6" s="339" t="s">
        <v>222</v>
      </c>
      <c r="AJ6" s="330" t="s">
        <v>0</v>
      </c>
      <c r="AK6" s="356" t="s">
        <v>197</v>
      </c>
      <c r="AL6" s="331" t="s">
        <v>1</v>
      </c>
      <c r="AM6" s="339" t="s">
        <v>222</v>
      </c>
      <c r="AN6" s="330" t="s">
        <v>0</v>
      </c>
      <c r="AO6" s="356" t="s">
        <v>197</v>
      </c>
      <c r="AP6" s="331" t="s">
        <v>1</v>
      </c>
      <c r="AQ6" s="339" t="s">
        <v>222</v>
      </c>
      <c r="AR6" s="330" t="s">
        <v>0</v>
      </c>
      <c r="AS6" s="356" t="s">
        <v>197</v>
      </c>
      <c r="AT6" s="331" t="s">
        <v>1</v>
      </c>
      <c r="AU6" s="339" t="s">
        <v>222</v>
      </c>
      <c r="AV6" s="330" t="s">
        <v>0</v>
      </c>
      <c r="AW6" s="356" t="s">
        <v>197</v>
      </c>
      <c r="AX6" s="331" t="s">
        <v>1</v>
      </c>
      <c r="AY6" s="339" t="s">
        <v>222</v>
      </c>
      <c r="AZ6" s="330" t="s">
        <v>0</v>
      </c>
      <c r="BA6" s="356" t="s">
        <v>197</v>
      </c>
      <c r="BB6" s="331" t="s">
        <v>1</v>
      </c>
      <c r="BC6" s="339" t="s">
        <v>222</v>
      </c>
      <c r="BD6" s="330" t="s">
        <v>0</v>
      </c>
      <c r="BE6" s="356" t="s">
        <v>197</v>
      </c>
      <c r="BF6" s="331" t="s">
        <v>1</v>
      </c>
      <c r="BG6" s="339" t="s">
        <v>222</v>
      </c>
      <c r="BH6" s="330" t="s">
        <v>0</v>
      </c>
      <c r="BI6" s="356" t="s">
        <v>197</v>
      </c>
      <c r="BJ6" s="331" t="s">
        <v>1</v>
      </c>
      <c r="BK6" s="339" t="s">
        <v>222</v>
      </c>
      <c r="BL6" s="347" t="s">
        <v>226</v>
      </c>
    </row>
    <row r="7" spans="1:65" s="259" customFormat="1" ht="30.75" customHeight="1">
      <c r="A7" s="256" t="s">
        <v>22</v>
      </c>
      <c r="B7" s="301">
        <f t="shared" ref="B7:I7" si="0">SUM(B8:B12)</f>
        <v>1860434800</v>
      </c>
      <c r="C7" s="301">
        <f t="shared" ca="1" si="0"/>
        <v>1860434800</v>
      </c>
      <c r="D7" s="301">
        <f t="shared" si="0"/>
        <v>1786583200</v>
      </c>
      <c r="E7" s="256">
        <f t="shared" si="0"/>
        <v>108671975.66000001</v>
      </c>
      <c r="F7" s="256">
        <f t="shared" si="0"/>
        <v>1286725982.52</v>
      </c>
      <c r="G7" s="256">
        <f t="shared" si="0"/>
        <v>1395397958.1800001</v>
      </c>
      <c r="H7" s="256">
        <f t="shared" si="0"/>
        <v>1233261900</v>
      </c>
      <c r="I7" s="256">
        <f t="shared" si="0"/>
        <v>0</v>
      </c>
      <c r="J7" s="256">
        <f t="shared" ref="J7:BK7" si="1">SUM(J8:J12)</f>
        <v>902135766.39999998</v>
      </c>
      <c r="K7" s="256">
        <f t="shared" si="1"/>
        <v>902135766.39999998</v>
      </c>
      <c r="L7" s="256">
        <f t="shared" si="1"/>
        <v>313700700</v>
      </c>
      <c r="M7" s="256">
        <f t="shared" si="1"/>
        <v>99812016.770000011</v>
      </c>
      <c r="N7" s="256">
        <f t="shared" si="1"/>
        <v>171693391.42000002</v>
      </c>
      <c r="O7" s="256">
        <f t="shared" si="1"/>
        <v>271505408.19</v>
      </c>
      <c r="P7" s="256">
        <f t="shared" si="1"/>
        <v>25290700</v>
      </c>
      <c r="Q7" s="256">
        <f t="shared" si="1"/>
        <v>1126009</v>
      </c>
      <c r="R7" s="256">
        <f t="shared" si="1"/>
        <v>17024701.609999999</v>
      </c>
      <c r="S7" s="256">
        <f t="shared" si="1"/>
        <v>18150710.609999999</v>
      </c>
      <c r="T7" s="256">
        <f t="shared" si="1"/>
        <v>32927900</v>
      </c>
      <c r="U7" s="256">
        <f t="shared" si="1"/>
        <v>707662.49</v>
      </c>
      <c r="V7" s="256">
        <f t="shared" si="1"/>
        <v>22290611.75</v>
      </c>
      <c r="W7" s="256">
        <f t="shared" si="1"/>
        <v>22998274.239999998</v>
      </c>
      <c r="X7" s="256">
        <f t="shared" si="1"/>
        <v>59205300</v>
      </c>
      <c r="Y7" s="256">
        <f>SUM(Y8:Y12)</f>
        <v>2110538.2999999998</v>
      </c>
      <c r="Z7" s="256">
        <f t="shared" si="1"/>
        <v>40176073.130000003</v>
      </c>
      <c r="AA7" s="256">
        <f t="shared" si="1"/>
        <v>42286611.43</v>
      </c>
      <c r="AB7" s="256">
        <f t="shared" si="1"/>
        <v>24079800</v>
      </c>
      <c r="AC7" s="256">
        <f t="shared" si="1"/>
        <v>447500</v>
      </c>
      <c r="AD7" s="256">
        <f t="shared" si="1"/>
        <v>16951193.350000001</v>
      </c>
      <c r="AE7" s="256">
        <f t="shared" si="1"/>
        <v>17398693.350000001</v>
      </c>
      <c r="AF7" s="256">
        <f t="shared" si="1"/>
        <v>46547100</v>
      </c>
      <c r="AG7" s="256">
        <f t="shared" si="1"/>
        <v>1677307.19</v>
      </c>
      <c r="AH7" s="256">
        <f t="shared" si="1"/>
        <v>31312200.5</v>
      </c>
      <c r="AI7" s="256">
        <f t="shared" si="1"/>
        <v>32989507.690000001</v>
      </c>
      <c r="AJ7" s="256">
        <f t="shared" si="1"/>
        <v>12362400</v>
      </c>
      <c r="AK7" s="256">
        <f t="shared" si="1"/>
        <v>662873.31999999995</v>
      </c>
      <c r="AL7" s="256">
        <f t="shared" si="1"/>
        <v>8404237.1899999995</v>
      </c>
      <c r="AM7" s="256">
        <f t="shared" si="1"/>
        <v>9067110.5099999998</v>
      </c>
      <c r="AN7" s="256">
        <f t="shared" si="1"/>
        <v>9244400</v>
      </c>
      <c r="AO7" s="256">
        <f t="shared" si="1"/>
        <v>529833</v>
      </c>
      <c r="AP7" s="256">
        <f t="shared" si="1"/>
        <v>6101216.29</v>
      </c>
      <c r="AQ7" s="256">
        <f t="shared" si="1"/>
        <v>6631049.29</v>
      </c>
      <c r="AR7" s="256">
        <f t="shared" si="1"/>
        <v>9559900</v>
      </c>
      <c r="AS7" s="256">
        <f t="shared" si="1"/>
        <v>270274.23</v>
      </c>
      <c r="AT7" s="256">
        <f t="shared" si="1"/>
        <v>5536936.9699999997</v>
      </c>
      <c r="AU7" s="256">
        <f t="shared" si="1"/>
        <v>5807211.1999999993</v>
      </c>
      <c r="AV7" s="256">
        <f t="shared" si="1"/>
        <v>75139300</v>
      </c>
      <c r="AW7" s="256">
        <f t="shared" si="1"/>
        <v>782501.54</v>
      </c>
      <c r="AX7" s="256">
        <f t="shared" si="1"/>
        <v>51547358.740000002</v>
      </c>
      <c r="AY7" s="256">
        <f t="shared" si="1"/>
        <v>52329860.280000001</v>
      </c>
      <c r="AZ7" s="256">
        <f t="shared" si="1"/>
        <v>14021300</v>
      </c>
      <c r="BA7" s="256">
        <f t="shared" si="1"/>
        <v>515133</v>
      </c>
      <c r="BB7" s="256">
        <f t="shared" si="1"/>
        <v>9864057.4399999995</v>
      </c>
      <c r="BC7" s="256">
        <f t="shared" si="1"/>
        <v>10379190.439999999</v>
      </c>
      <c r="BD7" s="256">
        <f t="shared" si="1"/>
        <v>4028200</v>
      </c>
      <c r="BE7" s="256">
        <f t="shared" si="1"/>
        <v>30326.82</v>
      </c>
      <c r="BF7" s="256">
        <f t="shared" si="1"/>
        <v>2888954.73</v>
      </c>
      <c r="BG7" s="256">
        <f t="shared" si="1"/>
        <v>2919281.55</v>
      </c>
      <c r="BH7" s="256">
        <f t="shared" si="1"/>
        <v>1065900</v>
      </c>
      <c r="BI7" s="256">
        <f t="shared" si="1"/>
        <v>0</v>
      </c>
      <c r="BJ7" s="256">
        <f t="shared" si="1"/>
        <v>799283</v>
      </c>
      <c r="BK7" s="256">
        <f t="shared" si="1"/>
        <v>799283</v>
      </c>
      <c r="BL7" s="348">
        <f>SUM(BL8:BL12)</f>
        <v>1395397958.1800001</v>
      </c>
      <c r="BM7" s="259">
        <f>G7-BL7</f>
        <v>0</v>
      </c>
    </row>
    <row r="8" spans="1:65" s="243" customFormat="1" ht="30" customHeight="1">
      <c r="A8" s="260" t="s">
        <v>11</v>
      </c>
      <c r="B8" s="302">
        <f t="shared" ref="B8:B11" si="2">SUMIF($H$6:$BK$6,$B$6,H8:BK8)</f>
        <v>1180414800</v>
      </c>
      <c r="C8" s="261">
        <v>1180414800</v>
      </c>
      <c r="D8" s="335">
        <v>1180414800</v>
      </c>
      <c r="E8" s="274">
        <f>I8</f>
        <v>0</v>
      </c>
      <c r="F8" s="303">
        <f>J8</f>
        <v>867778030.89999998</v>
      </c>
      <c r="G8" s="274">
        <f>E8+F8</f>
        <v>867778030.89999998</v>
      </c>
      <c r="H8" s="303">
        <v>1180414800</v>
      </c>
      <c r="I8" s="353"/>
      <c r="J8" s="304">
        <v>867778030.89999998</v>
      </c>
      <c r="K8" s="341">
        <f>I8+J8</f>
        <v>867778030.89999998</v>
      </c>
      <c r="L8" s="305">
        <v>0</v>
      </c>
      <c r="M8" s="306"/>
      <c r="N8" s="307"/>
      <c r="O8" s="308"/>
      <c r="P8" s="305">
        <v>0</v>
      </c>
      <c r="Q8" s="306"/>
      <c r="R8" s="307"/>
      <c r="S8" s="308"/>
      <c r="T8" s="305">
        <v>0</v>
      </c>
      <c r="U8" s="306"/>
      <c r="V8" s="308"/>
      <c r="W8" s="308"/>
      <c r="X8" s="305">
        <v>0</v>
      </c>
      <c r="Y8" s="306"/>
      <c r="Z8" s="307"/>
      <c r="AA8" s="308"/>
      <c r="AB8" s="305">
        <v>0</v>
      </c>
      <c r="AC8" s="306"/>
      <c r="AD8" s="307"/>
      <c r="AE8" s="308"/>
      <c r="AF8" s="305">
        <v>0</v>
      </c>
      <c r="AG8" s="306"/>
      <c r="AH8" s="307"/>
      <c r="AI8" s="308"/>
      <c r="AJ8" s="308"/>
      <c r="AK8" s="308"/>
      <c r="AL8" s="308"/>
      <c r="AM8" s="308"/>
      <c r="AN8" s="305">
        <v>0</v>
      </c>
      <c r="AO8" s="306"/>
      <c r="AP8" s="307"/>
      <c r="AQ8" s="308"/>
      <c r="AR8" s="305">
        <v>0</v>
      </c>
      <c r="AS8" s="306"/>
      <c r="AT8" s="307"/>
      <c r="AU8" s="308"/>
      <c r="AV8" s="305">
        <v>0</v>
      </c>
      <c r="AW8" s="306"/>
      <c r="AX8" s="307"/>
      <c r="AY8" s="308"/>
      <c r="AZ8" s="305">
        <v>0</v>
      </c>
      <c r="BA8" s="306"/>
      <c r="BB8" s="309"/>
      <c r="BC8" s="308"/>
      <c r="BD8" s="305">
        <v>0</v>
      </c>
      <c r="BE8" s="306"/>
      <c r="BF8" s="307"/>
      <c r="BG8" s="308"/>
      <c r="BH8" s="305">
        <v>0</v>
      </c>
      <c r="BI8" s="306"/>
      <c r="BJ8" s="307"/>
      <c r="BK8" s="307"/>
      <c r="BL8" s="349">
        <f>K8</f>
        <v>867778030.89999998</v>
      </c>
      <c r="BM8" s="259">
        <f t="shared" ref="BM8:BM13" si="3">G8-BL8</f>
        <v>0</v>
      </c>
    </row>
    <row r="9" spans="1:65" s="243" customFormat="1" ht="27" customHeight="1">
      <c r="A9" s="260" t="s">
        <v>12</v>
      </c>
      <c r="B9" s="302">
        <f>H9+L9+P9+T9+X9+AB9+AF9+AJ9+AN9+AV9+AZ9+BD9+BH9</f>
        <v>484537900</v>
      </c>
      <c r="C9" s="310">
        <f>B9+5000000</f>
        <v>489537900</v>
      </c>
      <c r="D9" s="335">
        <v>418480400</v>
      </c>
      <c r="E9" s="262">
        <f>I9+M9+Q9+U9+Y9+AC9+AG9+AK9+AO9+AW9+BA9+BE9+BI9</f>
        <v>27420723.73</v>
      </c>
      <c r="F9" s="303">
        <f>J9+N9+R9+V9+Z9+AD9+AH9+AL9+AP9+AX9+BB9+BF9+BK9</f>
        <v>317116699.46999997</v>
      </c>
      <c r="G9" s="274">
        <f t="shared" ref="G9:G14" si="4">E9+F9</f>
        <v>344537423.19999999</v>
      </c>
      <c r="H9" s="303">
        <v>52847100</v>
      </c>
      <c r="I9" s="353"/>
      <c r="J9" s="304">
        <v>34357735.5</v>
      </c>
      <c r="K9" s="341">
        <f>I9+J9</f>
        <v>34357735.5</v>
      </c>
      <c r="L9" s="311">
        <f>127778500</f>
        <v>127778500</v>
      </c>
      <c r="M9" s="355">
        <v>18831039.07</v>
      </c>
      <c r="N9" s="304">
        <v>75399076.239999995</v>
      </c>
      <c r="O9" s="342">
        <f>M9+N9</f>
        <v>94230115.310000002</v>
      </c>
      <c r="P9" s="303">
        <v>25290700</v>
      </c>
      <c r="Q9" s="353">
        <v>1126009</v>
      </c>
      <c r="R9" s="304">
        <v>17024701.609999999</v>
      </c>
      <c r="S9" s="341">
        <f>Q9+R9</f>
        <v>18150710.609999999</v>
      </c>
      <c r="T9" s="312">
        <v>32927900</v>
      </c>
      <c r="U9" s="357">
        <v>707662.49</v>
      </c>
      <c r="V9" s="313">
        <v>22290611.75</v>
      </c>
      <c r="W9" s="341">
        <f>U9+V9</f>
        <v>22998274.239999998</v>
      </c>
      <c r="X9" s="303">
        <v>59205300</v>
      </c>
      <c r="Y9" s="353">
        <v>2110538.2999999998</v>
      </c>
      <c r="Z9" s="304">
        <v>40176073.130000003</v>
      </c>
      <c r="AA9" s="342">
        <f>Y9+Z9</f>
        <v>42286611.43</v>
      </c>
      <c r="AB9" s="303">
        <v>24079800</v>
      </c>
      <c r="AC9" s="353">
        <v>447500</v>
      </c>
      <c r="AD9" s="304">
        <v>16951193.350000001</v>
      </c>
      <c r="AE9" s="342">
        <f>AC9+AD9</f>
        <v>17398693.350000001</v>
      </c>
      <c r="AF9" s="303">
        <v>46547100</v>
      </c>
      <c r="AG9" s="353">
        <v>1677307.19</v>
      </c>
      <c r="AH9" s="304">
        <v>31312200.5</v>
      </c>
      <c r="AI9" s="341">
        <f>AG9+AH9</f>
        <v>32989507.690000001</v>
      </c>
      <c r="AJ9" s="308">
        <v>12362400</v>
      </c>
      <c r="AK9" s="357">
        <v>662873.31999999995</v>
      </c>
      <c r="AL9" s="313">
        <v>8404237.1899999995</v>
      </c>
      <c r="AM9" s="341">
        <f>AK9+AL9</f>
        <v>9067110.5099999998</v>
      </c>
      <c r="AN9" s="314">
        <v>9244400</v>
      </c>
      <c r="AO9" s="357">
        <v>529833</v>
      </c>
      <c r="AP9" s="304">
        <v>6101216.29</v>
      </c>
      <c r="AQ9" s="341">
        <f>AO9+AP9</f>
        <v>6631049.29</v>
      </c>
      <c r="AR9" s="315"/>
      <c r="AS9" s="308"/>
      <c r="AT9" s="307"/>
      <c r="AU9" s="267"/>
      <c r="AV9" s="303">
        <v>75139300</v>
      </c>
      <c r="AW9" s="353">
        <v>782501.54</v>
      </c>
      <c r="AX9" s="316">
        <f>50588008.74+959350</f>
        <v>51547358.740000002</v>
      </c>
      <c r="AY9" s="343">
        <f>AW9+AX9</f>
        <v>52329860.280000001</v>
      </c>
      <c r="AZ9" s="317">
        <v>14021300</v>
      </c>
      <c r="BA9" s="353">
        <v>515133</v>
      </c>
      <c r="BB9" s="318">
        <v>9864057.4399999995</v>
      </c>
      <c r="BC9" s="342">
        <f>BA9+BB9</f>
        <v>10379190.439999999</v>
      </c>
      <c r="BD9" s="303">
        <v>4028200</v>
      </c>
      <c r="BE9" s="353">
        <v>30326.82</v>
      </c>
      <c r="BF9" s="304">
        <v>2888954.73</v>
      </c>
      <c r="BG9" s="342">
        <f>BE9+BF9</f>
        <v>2919281.55</v>
      </c>
      <c r="BH9" s="303">
        <v>1065900</v>
      </c>
      <c r="BI9" s="353"/>
      <c r="BJ9" s="304">
        <v>799283</v>
      </c>
      <c r="BK9" s="344">
        <f>BI9+BJ9</f>
        <v>799283</v>
      </c>
      <c r="BL9" s="351">
        <f>K9+O9+S9+W9+AA9+AE9+AI9+AM9+AQ9+AY9+BC9+BG9+BK9</f>
        <v>344537423.20000005</v>
      </c>
      <c r="BM9" s="259">
        <f t="shared" si="3"/>
        <v>0</v>
      </c>
    </row>
    <row r="10" spans="1:65" s="273" customFormat="1" ht="27" customHeight="1">
      <c r="A10" s="260" t="s">
        <v>13</v>
      </c>
      <c r="B10" s="302">
        <f>L10</f>
        <v>185340400</v>
      </c>
      <c r="C10" s="310">
        <f>B10-5000000</f>
        <v>180340400</v>
      </c>
      <c r="D10" s="335">
        <v>180340400</v>
      </c>
      <c r="E10" s="263">
        <f>M10</f>
        <v>80980977.700000003</v>
      </c>
      <c r="F10" s="303">
        <f>N10</f>
        <v>96294315.180000007</v>
      </c>
      <c r="G10" s="274">
        <f t="shared" si="4"/>
        <v>177275292.88</v>
      </c>
      <c r="H10" s="305">
        <v>0</v>
      </c>
      <c r="I10" s="306"/>
      <c r="J10" s="307"/>
      <c r="K10" s="267"/>
      <c r="L10" s="319">
        <f>185340400</f>
        <v>185340400</v>
      </c>
      <c r="M10" s="355">
        <v>80980977.700000003</v>
      </c>
      <c r="N10" s="304">
        <v>96294315.180000007</v>
      </c>
      <c r="O10" s="342">
        <f>M10+N10</f>
        <v>177275292.88</v>
      </c>
      <c r="P10" s="305">
        <v>0</v>
      </c>
      <c r="Q10" s="306"/>
      <c r="R10" s="307"/>
      <c r="S10" s="308"/>
      <c r="T10" s="305">
        <v>0</v>
      </c>
      <c r="U10" s="306"/>
      <c r="V10" s="308"/>
      <c r="W10" s="308"/>
      <c r="X10" s="305">
        <v>0</v>
      </c>
      <c r="Y10" s="306"/>
      <c r="Z10" s="307"/>
      <c r="AA10" s="308"/>
      <c r="AB10" s="305">
        <v>0</v>
      </c>
      <c r="AC10" s="306"/>
      <c r="AD10" s="307"/>
      <c r="AE10" s="308"/>
      <c r="AF10" s="305">
        <v>0</v>
      </c>
      <c r="AG10" s="306"/>
      <c r="AH10" s="307"/>
      <c r="AI10" s="308"/>
      <c r="AJ10" s="308"/>
      <c r="AK10" s="308"/>
      <c r="AL10" s="308"/>
      <c r="AM10" s="308"/>
      <c r="AN10" s="305">
        <v>0</v>
      </c>
      <c r="AO10" s="306"/>
      <c r="AP10" s="307"/>
      <c r="AQ10" s="308"/>
      <c r="AR10" s="305">
        <v>0</v>
      </c>
      <c r="AS10" s="306"/>
      <c r="AT10" s="307"/>
      <c r="AU10" s="308"/>
      <c r="AV10" s="305">
        <v>0</v>
      </c>
      <c r="AW10" s="306"/>
      <c r="AX10" s="307"/>
      <c r="AY10" s="308"/>
      <c r="AZ10" s="305">
        <v>0</v>
      </c>
      <c r="BA10" s="306"/>
      <c r="BB10" s="309"/>
      <c r="BC10" s="308"/>
      <c r="BD10" s="305">
        <v>0</v>
      </c>
      <c r="BE10" s="306"/>
      <c r="BF10" s="307"/>
      <c r="BG10" s="308"/>
      <c r="BH10" s="305">
        <v>0</v>
      </c>
      <c r="BI10" s="306"/>
      <c r="BJ10" s="306"/>
      <c r="BK10" s="307"/>
      <c r="BL10" s="352">
        <f>O10</f>
        <v>177275292.88</v>
      </c>
      <c r="BM10" s="259">
        <f t="shared" si="3"/>
        <v>0</v>
      </c>
    </row>
    <row r="11" spans="1:65" s="243" customFormat="1" ht="30" customHeight="1">
      <c r="A11" s="260" t="s">
        <v>14</v>
      </c>
      <c r="B11" s="302">
        <f t="shared" si="2"/>
        <v>0</v>
      </c>
      <c r="C11" s="302">
        <f ca="1">SUMIF($H$6:$BK$6,$B$6,J11:BL11)</f>
        <v>0</v>
      </c>
      <c r="D11" s="335"/>
      <c r="E11" s="274">
        <v>0</v>
      </c>
      <c r="F11" s="303"/>
      <c r="G11" s="274">
        <f t="shared" si="4"/>
        <v>0</v>
      </c>
      <c r="H11" s="320">
        <v>0</v>
      </c>
      <c r="I11" s="321"/>
      <c r="J11" s="307"/>
      <c r="K11" s="267"/>
      <c r="L11" s="303"/>
      <c r="M11" s="274"/>
      <c r="N11" s="307"/>
      <c r="O11" s="308"/>
      <c r="P11" s="320">
        <v>0</v>
      </c>
      <c r="Q11" s="321"/>
      <c r="R11" s="307"/>
      <c r="S11" s="308"/>
      <c r="T11" s="320">
        <v>0</v>
      </c>
      <c r="U11" s="321"/>
      <c r="V11" s="308"/>
      <c r="W11" s="308"/>
      <c r="X11" s="320">
        <v>0</v>
      </c>
      <c r="Y11" s="321"/>
      <c r="Z11" s="307"/>
      <c r="AA11" s="308"/>
      <c r="AB11" s="320">
        <v>0</v>
      </c>
      <c r="AC11" s="321"/>
      <c r="AD11" s="307"/>
      <c r="AE11" s="308"/>
      <c r="AF11" s="320">
        <v>0</v>
      </c>
      <c r="AG11" s="321"/>
      <c r="AH11" s="307"/>
      <c r="AI11" s="308"/>
      <c r="AJ11" s="308"/>
      <c r="AK11" s="308"/>
      <c r="AL11" s="308"/>
      <c r="AM11" s="308"/>
      <c r="AN11" s="320">
        <v>0</v>
      </c>
      <c r="AO11" s="321"/>
      <c r="AP11" s="307"/>
      <c r="AQ11" s="308"/>
      <c r="AR11" s="320">
        <v>0</v>
      </c>
      <c r="AS11" s="321"/>
      <c r="AT11" s="307"/>
      <c r="AU11" s="308"/>
      <c r="AV11" s="320">
        <v>0</v>
      </c>
      <c r="AW11" s="321"/>
      <c r="AX11" s="307"/>
      <c r="AY11" s="308"/>
      <c r="AZ11" s="320">
        <v>0</v>
      </c>
      <c r="BA11" s="321"/>
      <c r="BB11" s="309"/>
      <c r="BC11" s="308"/>
      <c r="BD11" s="320">
        <v>0</v>
      </c>
      <c r="BE11" s="321"/>
      <c r="BF11" s="307"/>
      <c r="BG11" s="308"/>
      <c r="BH11" s="320">
        <v>0</v>
      </c>
      <c r="BI11" s="321"/>
      <c r="BJ11" s="321"/>
      <c r="BK11" s="307"/>
      <c r="BL11" s="351"/>
      <c r="BM11" s="259"/>
    </row>
    <row r="12" spans="1:65" s="243" customFormat="1" ht="28.5" customHeight="1">
      <c r="A12" s="260" t="s">
        <v>15</v>
      </c>
      <c r="B12" s="302">
        <f>SUMIF($H$6:$BK$6,$B$6,H12:BK12)</f>
        <v>10141700</v>
      </c>
      <c r="C12" s="302">
        <f>SUM(C13:C14)</f>
        <v>10141700</v>
      </c>
      <c r="D12" s="336">
        <f>SUM(D13:D14)</f>
        <v>7347600</v>
      </c>
      <c r="E12" s="303">
        <f>SUM(E13:E14)</f>
        <v>270274.23</v>
      </c>
      <c r="F12" s="303">
        <f>SUM(F13:F14)</f>
        <v>5536936.9699999997</v>
      </c>
      <c r="G12" s="274">
        <f t="shared" si="4"/>
        <v>5807211.1999999993</v>
      </c>
      <c r="H12" s="320">
        <f>SUM(H13:H14)</f>
        <v>0</v>
      </c>
      <c r="I12" s="321"/>
      <c r="J12" s="320">
        <f t="shared" ref="J12:BK12" si="5">SUM(J13:J14)</f>
        <v>0</v>
      </c>
      <c r="K12" s="321"/>
      <c r="L12" s="320">
        <f t="shared" si="5"/>
        <v>581800</v>
      </c>
      <c r="M12" s="321"/>
      <c r="N12" s="320">
        <f t="shared" si="5"/>
        <v>0</v>
      </c>
      <c r="O12" s="321"/>
      <c r="P12" s="320">
        <f t="shared" si="5"/>
        <v>0</v>
      </c>
      <c r="Q12" s="321"/>
      <c r="R12" s="320"/>
      <c r="S12" s="321"/>
      <c r="T12" s="320">
        <f t="shared" si="5"/>
        <v>0</v>
      </c>
      <c r="U12" s="321"/>
      <c r="V12" s="320">
        <f t="shared" si="5"/>
        <v>0</v>
      </c>
      <c r="W12" s="321"/>
      <c r="X12" s="320">
        <f t="shared" si="5"/>
        <v>0</v>
      </c>
      <c r="Y12" s="321"/>
      <c r="Z12" s="320">
        <f t="shared" si="5"/>
        <v>0</v>
      </c>
      <c r="AA12" s="321"/>
      <c r="AB12" s="320">
        <f t="shared" si="5"/>
        <v>0</v>
      </c>
      <c r="AC12" s="321"/>
      <c r="AD12" s="320">
        <f t="shared" si="5"/>
        <v>0</v>
      </c>
      <c r="AE12" s="321"/>
      <c r="AF12" s="320">
        <f t="shared" ref="AF12:AH12" si="6">SUM(AF13:AF14)</f>
        <v>0</v>
      </c>
      <c r="AG12" s="321"/>
      <c r="AH12" s="320">
        <f t="shared" si="6"/>
        <v>0</v>
      </c>
      <c r="AI12" s="321"/>
      <c r="AJ12" s="321"/>
      <c r="AK12" s="321"/>
      <c r="AL12" s="321"/>
      <c r="AM12" s="321"/>
      <c r="AN12" s="320">
        <f t="shared" si="5"/>
        <v>0</v>
      </c>
      <c r="AO12" s="321"/>
      <c r="AP12" s="320">
        <f t="shared" si="5"/>
        <v>0</v>
      </c>
      <c r="AQ12" s="321"/>
      <c r="AR12" s="320">
        <f t="shared" si="5"/>
        <v>9559900</v>
      </c>
      <c r="AS12" s="321">
        <f>AS14</f>
        <v>270274.23</v>
      </c>
      <c r="AT12" s="320">
        <f>SUM(AT13:AT14)</f>
        <v>5536936.9699999997</v>
      </c>
      <c r="AU12" s="320">
        <f>SUM(AU13:AU14)</f>
        <v>5807211.1999999993</v>
      </c>
      <c r="AV12" s="320">
        <f t="shared" si="5"/>
        <v>0</v>
      </c>
      <c r="AW12" s="321"/>
      <c r="AX12" s="320">
        <f t="shared" si="5"/>
        <v>0</v>
      </c>
      <c r="AY12" s="321"/>
      <c r="AZ12" s="320">
        <f t="shared" si="5"/>
        <v>0</v>
      </c>
      <c r="BA12" s="321"/>
      <c r="BB12" s="320">
        <f t="shared" si="5"/>
        <v>0</v>
      </c>
      <c r="BC12" s="321"/>
      <c r="BD12" s="320">
        <f t="shared" si="5"/>
        <v>0</v>
      </c>
      <c r="BE12" s="321"/>
      <c r="BF12" s="320">
        <f t="shared" si="5"/>
        <v>0</v>
      </c>
      <c r="BG12" s="321"/>
      <c r="BH12" s="320">
        <f t="shared" si="5"/>
        <v>0</v>
      </c>
      <c r="BI12" s="321"/>
      <c r="BJ12" s="321"/>
      <c r="BK12" s="268">
        <f t="shared" si="5"/>
        <v>0</v>
      </c>
      <c r="BL12" s="351">
        <f>O12+AU12</f>
        <v>5807211.1999999993</v>
      </c>
      <c r="BM12" s="259">
        <f t="shared" si="3"/>
        <v>0</v>
      </c>
    </row>
    <row r="13" spans="1:65" s="243" customFormat="1" ht="85.5" customHeight="1">
      <c r="A13" s="276" t="s">
        <v>56</v>
      </c>
      <c r="B13" s="302">
        <f>SUMIF($H$6:$BK$6,$B$6,H13:BK13)</f>
        <v>581800</v>
      </c>
      <c r="C13" s="261">
        <f>B13</f>
        <v>581800</v>
      </c>
      <c r="D13" s="335">
        <v>177700</v>
      </c>
      <c r="E13" s="274">
        <f>M13</f>
        <v>0</v>
      </c>
      <c r="F13" s="303">
        <f>N13</f>
        <v>0</v>
      </c>
      <c r="G13" s="274">
        <f t="shared" si="4"/>
        <v>0</v>
      </c>
      <c r="H13" s="320">
        <v>0</v>
      </c>
      <c r="I13" s="321"/>
      <c r="J13" s="322"/>
      <c r="K13" s="277"/>
      <c r="L13" s="323">
        <v>581800</v>
      </c>
      <c r="M13" s="324">
        <v>0</v>
      </c>
      <c r="N13" s="325">
        <v>0</v>
      </c>
      <c r="O13" s="340">
        <f>M13+N13</f>
        <v>0</v>
      </c>
      <c r="P13" s="320">
        <v>0</v>
      </c>
      <c r="Q13" s="321"/>
      <c r="R13" s="322"/>
      <c r="S13" s="326"/>
      <c r="T13" s="320">
        <v>0</v>
      </c>
      <c r="U13" s="321"/>
      <c r="V13" s="322"/>
      <c r="W13" s="326"/>
      <c r="X13" s="320">
        <v>0</v>
      </c>
      <c r="Y13" s="321"/>
      <c r="Z13" s="322"/>
      <c r="AA13" s="326"/>
      <c r="AB13" s="320">
        <v>0</v>
      </c>
      <c r="AC13" s="321"/>
      <c r="AD13" s="322"/>
      <c r="AE13" s="326"/>
      <c r="AF13" s="320">
        <v>0</v>
      </c>
      <c r="AG13" s="321"/>
      <c r="AH13" s="322"/>
      <c r="AI13" s="326"/>
      <c r="AJ13" s="326"/>
      <c r="AK13" s="326"/>
      <c r="AL13" s="326"/>
      <c r="AM13" s="326"/>
      <c r="AN13" s="320">
        <v>0</v>
      </c>
      <c r="AO13" s="321"/>
      <c r="AP13" s="322"/>
      <c r="AQ13" s="326"/>
      <c r="AR13" s="320">
        <v>0</v>
      </c>
      <c r="AS13" s="321"/>
      <c r="AT13" s="322"/>
      <c r="AU13" s="326"/>
      <c r="AV13" s="320">
        <v>0</v>
      </c>
      <c r="AW13" s="321"/>
      <c r="AX13" s="322"/>
      <c r="AY13" s="326"/>
      <c r="AZ13" s="320">
        <v>0</v>
      </c>
      <c r="BA13" s="321"/>
      <c r="BB13" s="322"/>
      <c r="BC13" s="326"/>
      <c r="BD13" s="320">
        <v>0</v>
      </c>
      <c r="BE13" s="321"/>
      <c r="BF13" s="322"/>
      <c r="BG13" s="326"/>
      <c r="BH13" s="320">
        <v>0</v>
      </c>
      <c r="BI13" s="321"/>
      <c r="BJ13" s="321"/>
      <c r="BK13" s="322"/>
      <c r="BL13" s="350"/>
      <c r="BM13" s="259">
        <f t="shared" si="3"/>
        <v>0</v>
      </c>
    </row>
    <row r="14" spans="1:65" s="243" customFormat="1" ht="171" customHeight="1">
      <c r="A14" s="276" t="s">
        <v>162</v>
      </c>
      <c r="B14" s="302">
        <f>SUMIF($H$6:$BK$6,$B$6,H14:BK14)</f>
        <v>9559900</v>
      </c>
      <c r="C14" s="261">
        <f>B14</f>
        <v>9559900</v>
      </c>
      <c r="D14" s="335">
        <v>7169900</v>
      </c>
      <c r="E14" s="274">
        <f>AS14</f>
        <v>270274.23</v>
      </c>
      <c r="F14" s="303">
        <f>AT14</f>
        <v>5536936.9699999997</v>
      </c>
      <c r="G14" s="274">
        <f t="shared" si="4"/>
        <v>5807211.1999999993</v>
      </c>
      <c r="H14" s="320">
        <v>0</v>
      </c>
      <c r="I14" s="321"/>
      <c r="J14" s="322"/>
      <c r="K14" s="326"/>
      <c r="L14" s="320">
        <v>0</v>
      </c>
      <c r="M14" s="321"/>
      <c r="N14" s="322"/>
      <c r="O14" s="326"/>
      <c r="P14" s="320">
        <v>0</v>
      </c>
      <c r="Q14" s="321"/>
      <c r="R14" s="322"/>
      <c r="S14" s="326"/>
      <c r="T14" s="320">
        <v>0</v>
      </c>
      <c r="U14" s="321"/>
      <c r="V14" s="322"/>
      <c r="W14" s="326"/>
      <c r="X14" s="320">
        <v>0</v>
      </c>
      <c r="Y14" s="321"/>
      <c r="Z14" s="322"/>
      <c r="AA14" s="326"/>
      <c r="AB14" s="320">
        <v>0</v>
      </c>
      <c r="AC14" s="321"/>
      <c r="AD14" s="322"/>
      <c r="AE14" s="326"/>
      <c r="AF14" s="320">
        <v>0</v>
      </c>
      <c r="AG14" s="321"/>
      <c r="AH14" s="322"/>
      <c r="AI14" s="326"/>
      <c r="AJ14" s="326"/>
      <c r="AK14" s="326"/>
      <c r="AL14" s="326"/>
      <c r="AM14" s="326"/>
      <c r="AN14" s="320">
        <v>0</v>
      </c>
      <c r="AO14" s="321"/>
      <c r="AP14" s="322"/>
      <c r="AQ14" s="326"/>
      <c r="AR14" s="314">
        <v>9559900</v>
      </c>
      <c r="AS14" s="357">
        <v>270274.23</v>
      </c>
      <c r="AT14" s="304">
        <v>5536936.9699999997</v>
      </c>
      <c r="AU14" s="341">
        <f>AS14+AT14</f>
        <v>5807211.1999999993</v>
      </c>
      <c r="AV14" s="320">
        <v>0</v>
      </c>
      <c r="AW14" s="321"/>
      <c r="AX14" s="322"/>
      <c r="AY14" s="326"/>
      <c r="AZ14" s="320">
        <v>0</v>
      </c>
      <c r="BA14" s="321"/>
      <c r="BB14" s="322"/>
      <c r="BC14" s="326"/>
      <c r="BD14" s="320">
        <v>0</v>
      </c>
      <c r="BE14" s="321"/>
      <c r="BF14" s="322"/>
      <c r="BG14" s="326"/>
      <c r="BH14" s="320">
        <v>0</v>
      </c>
      <c r="BI14" s="321"/>
      <c r="BJ14" s="321"/>
      <c r="BK14" s="322"/>
      <c r="BL14" s="350"/>
      <c r="BM14" s="259"/>
    </row>
    <row r="15" spans="1:65" ht="26.25">
      <c r="A15" s="251" t="s">
        <v>8</v>
      </c>
      <c r="B15" s="252" t="s">
        <v>223</v>
      </c>
      <c r="C15" s="252"/>
      <c r="D15" s="252"/>
      <c r="E15" s="252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4"/>
      <c r="AU15" s="254"/>
    </row>
    <row r="16" spans="1:65" ht="26.25">
      <c r="A16" s="255"/>
      <c r="B16" s="424" t="s">
        <v>45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338"/>
    </row>
    <row r="17" spans="1:47" ht="10.5" customHeight="1">
      <c r="A17" s="255"/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338"/>
    </row>
    <row r="18" spans="1:47" ht="12.75" customHeight="1">
      <c r="A18" s="255"/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338"/>
    </row>
    <row r="19" spans="1:47">
      <c r="A19" s="27"/>
      <c r="B19" s="27"/>
      <c r="C19" s="27"/>
      <c r="D19" s="27"/>
      <c r="E19" s="2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</row>
    <row r="20" spans="1:47">
      <c r="A20" s="27"/>
      <c r="B20" s="27"/>
      <c r="C20" s="27"/>
      <c r="D20" s="27"/>
      <c r="E20" s="27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</row>
    <row r="21" spans="1:47">
      <c r="A21" s="27"/>
      <c r="B21" s="27"/>
      <c r="C21" s="27"/>
      <c r="D21" s="27"/>
      <c r="E21" s="27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</row>
    <row r="32" spans="1:47">
      <c r="E32" s="63"/>
    </row>
    <row r="33" spans="3:7" ht="21" customHeight="1">
      <c r="C33" s="63"/>
      <c r="D33" s="63"/>
      <c r="E33" s="63"/>
      <c r="F33" s="9"/>
      <c r="G33" s="9"/>
    </row>
    <row r="34" spans="3:7" ht="14.25" customHeight="1">
      <c r="C34" s="63"/>
      <c r="D34" s="63"/>
      <c r="E34" s="63"/>
      <c r="F34" s="9"/>
      <c r="G34" s="9"/>
    </row>
    <row r="35" spans="3:7" ht="14.25" customHeight="1">
      <c r="C35" s="63"/>
      <c r="D35" s="63"/>
      <c r="E35" s="63"/>
      <c r="F35" s="79"/>
      <c r="G35" s="79"/>
    </row>
    <row r="36" spans="3:7" ht="14.25" customHeight="1">
      <c r="C36" s="79"/>
      <c r="D36" s="79"/>
      <c r="E36" s="79"/>
      <c r="F36" s="79"/>
      <c r="G36" s="79"/>
    </row>
    <row r="37" spans="3:7" ht="15" customHeight="1">
      <c r="F37" s="9"/>
      <c r="G37" s="9"/>
    </row>
    <row r="38" spans="3:7">
      <c r="E38" s="242"/>
      <c r="F38" s="9"/>
      <c r="G38" s="9"/>
    </row>
    <row r="39" spans="3:7">
      <c r="F39" s="9"/>
      <c r="G39" s="9"/>
    </row>
    <row r="40" spans="3:7">
      <c r="F40" s="9"/>
      <c r="G40" s="9"/>
    </row>
    <row r="45" spans="3:7">
      <c r="F45" s="9"/>
      <c r="G45" s="9"/>
    </row>
    <row r="46" spans="3:7">
      <c r="F46" s="9"/>
      <c r="G46" s="9"/>
    </row>
    <row r="47" spans="3:7">
      <c r="F47" s="9"/>
      <c r="G47" s="9"/>
    </row>
  </sheetData>
  <mergeCells count="30">
    <mergeCell ref="AZ5:BC5"/>
    <mergeCell ref="AV4:BC4"/>
    <mergeCell ref="BD5:BG5"/>
    <mergeCell ref="BD4:BG4"/>
    <mergeCell ref="AN5:AQ5"/>
    <mergeCell ref="AN4:AQ4"/>
    <mergeCell ref="AR4:AU4"/>
    <mergeCell ref="AR5:AU5"/>
    <mergeCell ref="AV5:AY5"/>
    <mergeCell ref="P3:W4"/>
    <mergeCell ref="T5:W5"/>
    <mergeCell ref="X5:AA5"/>
    <mergeCell ref="AJ5:AM5"/>
    <mergeCell ref="AJ3:AM4"/>
    <mergeCell ref="BH4:BK4"/>
    <mergeCell ref="BH5:BK5"/>
    <mergeCell ref="B16:AT18"/>
    <mergeCell ref="A1:BK1"/>
    <mergeCell ref="A2:A6"/>
    <mergeCell ref="H2:BK2"/>
    <mergeCell ref="AN3:BK3"/>
    <mergeCell ref="B2:G5"/>
    <mergeCell ref="H3:K4"/>
    <mergeCell ref="H5:K5"/>
    <mergeCell ref="L3:O4"/>
    <mergeCell ref="L5:O5"/>
    <mergeCell ref="AB5:AE5"/>
    <mergeCell ref="AF5:AI5"/>
    <mergeCell ref="X3:AI4"/>
    <mergeCell ref="P5:S5"/>
  </mergeCells>
  <pageMargins left="0.39370078740157499" right="0.23622047244094499" top="0.74803149606299202" bottom="0.74803149606299202" header="0.31496062992126" footer="0.31496062992126"/>
  <pageSetup paperSize="5" scale="44" fitToWidth="0" fitToHeight="0" orientation="landscape" horizontalDpi="4294967293" r:id="rId1"/>
  <colBreaks count="3" manualBreakCount="3">
    <brk id="15" max="42" man="1"/>
    <brk id="31" max="42" man="1"/>
    <brk id="47" max="42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topLeftCell="A22" zoomScaleNormal="70" zoomScaleSheetLayoutView="100" workbookViewId="0">
      <selection activeCell="D9" sqref="D9"/>
    </sheetView>
  </sheetViews>
  <sheetFormatPr defaultRowHeight="15"/>
  <cols>
    <col min="1" max="1" width="10.28515625" customWidth="1"/>
    <col min="2" max="2" width="60.140625" customWidth="1"/>
    <col min="3" max="3" width="10.28515625" customWidth="1"/>
    <col min="4" max="4" width="14.85546875" customWidth="1"/>
    <col min="6" max="6" width="40.42578125" customWidth="1"/>
    <col min="8" max="8" width="14" customWidth="1"/>
    <col min="10" max="10" width="32.140625" customWidth="1"/>
  </cols>
  <sheetData>
    <row r="1" spans="1:10" s="157" customFormat="1" ht="27.75" customHeight="1">
      <c r="B1" s="158"/>
      <c r="F1" s="158"/>
      <c r="J1" s="159" t="s">
        <v>130</v>
      </c>
    </row>
    <row r="2" spans="1:10" s="11" customFormat="1" ht="21">
      <c r="A2" s="436" t="s">
        <v>146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s="11" customFormat="1" ht="21">
      <c r="A3" s="160" t="s">
        <v>24</v>
      </c>
      <c r="B3" s="161"/>
      <c r="C3" s="161"/>
      <c r="D3" s="162"/>
      <c r="E3" s="163"/>
      <c r="F3" s="161"/>
      <c r="G3" s="164"/>
      <c r="H3" s="26"/>
    </row>
    <row r="4" spans="1:10" s="11" customFormat="1" ht="21">
      <c r="A4" s="160" t="s">
        <v>25</v>
      </c>
      <c r="B4" s="165"/>
      <c r="C4" s="165"/>
      <c r="D4" s="166"/>
      <c r="E4" s="163"/>
      <c r="F4" s="165"/>
      <c r="G4" s="167"/>
      <c r="H4" s="437" t="s">
        <v>131</v>
      </c>
      <c r="I4" s="437"/>
      <c r="J4" s="437"/>
    </row>
    <row r="5" spans="1:10" s="11" customFormat="1" ht="21">
      <c r="A5" s="168" t="s">
        <v>132</v>
      </c>
      <c r="B5" s="168"/>
      <c r="C5" s="168"/>
      <c r="D5" s="169"/>
      <c r="E5" s="168" t="s">
        <v>133</v>
      </c>
      <c r="F5" s="168"/>
      <c r="G5" s="170"/>
      <c r="H5" s="169"/>
      <c r="I5" s="171" t="s">
        <v>134</v>
      </c>
      <c r="J5" s="172"/>
    </row>
    <row r="6" spans="1:10" s="11" customFormat="1" ht="21">
      <c r="A6" s="173" t="s">
        <v>135</v>
      </c>
      <c r="B6" s="173" t="s">
        <v>136</v>
      </c>
      <c r="C6" s="173" t="s">
        <v>137</v>
      </c>
      <c r="D6" s="174" t="s">
        <v>138</v>
      </c>
      <c r="E6" s="173" t="s">
        <v>135</v>
      </c>
      <c r="F6" s="173" t="s">
        <v>136</v>
      </c>
      <c r="G6" s="173" t="s">
        <v>137</v>
      </c>
      <c r="H6" s="174" t="s">
        <v>138</v>
      </c>
      <c r="I6" s="173" t="s">
        <v>80</v>
      </c>
      <c r="J6" s="173" t="s">
        <v>139</v>
      </c>
    </row>
    <row r="7" spans="1:10" s="11" customFormat="1" ht="21">
      <c r="A7" s="175" t="s">
        <v>140</v>
      </c>
      <c r="B7" s="175"/>
      <c r="C7" s="175"/>
      <c r="D7" s="176"/>
      <c r="E7" s="175" t="s">
        <v>140</v>
      </c>
      <c r="F7" s="175"/>
      <c r="G7" s="175"/>
      <c r="H7" s="176"/>
      <c r="I7" s="175"/>
      <c r="J7" s="175"/>
    </row>
    <row r="8" spans="1:10" s="181" customFormat="1" ht="126">
      <c r="A8" s="178">
        <v>1</v>
      </c>
      <c r="B8" s="177" t="s">
        <v>185</v>
      </c>
      <c r="C8" s="178" t="s">
        <v>186</v>
      </c>
      <c r="D8" s="216">
        <v>450000</v>
      </c>
      <c r="E8" s="179">
        <v>1</v>
      </c>
      <c r="F8" s="177" t="s">
        <v>187</v>
      </c>
      <c r="G8" s="178" t="s">
        <v>186</v>
      </c>
      <c r="H8" s="216">
        <v>450000</v>
      </c>
      <c r="I8" s="178">
        <v>3</v>
      </c>
      <c r="J8" s="180" t="s">
        <v>188</v>
      </c>
    </row>
    <row r="9" spans="1:10" s="181" customFormat="1" ht="189">
      <c r="A9" s="179">
        <v>2</v>
      </c>
      <c r="B9" s="183" t="s">
        <v>189</v>
      </c>
      <c r="C9" s="183" t="s">
        <v>190</v>
      </c>
      <c r="D9" s="239">
        <v>138000</v>
      </c>
      <c r="E9" s="179">
        <v>2</v>
      </c>
      <c r="F9" s="183" t="s">
        <v>191</v>
      </c>
      <c r="G9" s="178" t="s">
        <v>190</v>
      </c>
      <c r="H9" s="240">
        <v>138000</v>
      </c>
      <c r="I9" s="178">
        <v>3</v>
      </c>
      <c r="J9" s="180" t="s">
        <v>192</v>
      </c>
    </row>
    <row r="10" spans="1:10" s="181" customFormat="1" ht="273">
      <c r="A10" s="179">
        <v>3</v>
      </c>
      <c r="B10" s="182" t="s">
        <v>193</v>
      </c>
      <c r="C10" s="183" t="s">
        <v>190</v>
      </c>
      <c r="D10" s="184">
        <v>400000</v>
      </c>
      <c r="E10" s="179">
        <v>3</v>
      </c>
      <c r="F10" s="182" t="s">
        <v>194</v>
      </c>
      <c r="G10" s="178" t="s">
        <v>190</v>
      </c>
      <c r="H10" s="241">
        <v>400000</v>
      </c>
      <c r="I10" s="178">
        <v>3</v>
      </c>
      <c r="J10" s="180" t="s">
        <v>195</v>
      </c>
    </row>
    <row r="11" spans="1:10" s="11" customFormat="1" ht="21">
      <c r="A11" s="186" t="s">
        <v>141</v>
      </c>
      <c r="B11" s="187"/>
      <c r="C11" s="188"/>
      <c r="D11" s="189"/>
      <c r="E11" s="188"/>
      <c r="F11" s="188"/>
      <c r="G11" s="190"/>
      <c r="H11" s="191"/>
      <c r="I11" s="192"/>
      <c r="J11" s="193"/>
    </row>
    <row r="12" spans="1:10" s="11" customFormat="1" ht="19.5" customHeight="1">
      <c r="A12" s="187"/>
      <c r="B12" s="187" t="s">
        <v>142</v>
      </c>
      <c r="C12" s="192"/>
      <c r="D12" s="191"/>
      <c r="E12" s="187"/>
      <c r="F12" s="194"/>
      <c r="G12" s="190"/>
      <c r="H12" s="191"/>
      <c r="I12" s="192"/>
      <c r="J12" s="192"/>
    </row>
    <row r="13" spans="1:10" s="11" customFormat="1" ht="19.5" customHeight="1">
      <c r="A13" s="187"/>
      <c r="B13" s="195" t="s">
        <v>143</v>
      </c>
      <c r="C13" s="192"/>
      <c r="D13" s="191"/>
      <c r="E13" s="192"/>
      <c r="F13" s="194"/>
      <c r="G13" s="190"/>
      <c r="H13" s="191"/>
      <c r="I13" s="192"/>
      <c r="J13" s="192"/>
    </row>
    <row r="14" spans="1:10" s="11" customFormat="1" ht="22.5" customHeight="1">
      <c r="B14" s="196" t="s">
        <v>144</v>
      </c>
      <c r="D14" s="26"/>
      <c r="G14" s="197"/>
      <c r="H14" s="26"/>
    </row>
  </sheetData>
  <mergeCells count="2">
    <mergeCell ref="A2:J2"/>
    <mergeCell ref="H4:J4"/>
  </mergeCells>
  <printOptions horizontalCentered="1"/>
  <pageMargins left="0.39" right="0.26" top="0.33" bottom="0.15" header="0.3" footer="0.13"/>
  <pageSetup paperSize="5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4"/>
  <sheetViews>
    <sheetView zoomScale="80" zoomScaleNormal="80" zoomScaleSheetLayoutView="80" workbookViewId="0">
      <selection activeCell="E16" sqref="E16"/>
    </sheetView>
  </sheetViews>
  <sheetFormatPr defaultRowHeight="15"/>
  <cols>
    <col min="1" max="1" width="19.28515625" bestFit="1" customWidth="1"/>
    <col min="2" max="2" width="44.85546875" customWidth="1"/>
    <col min="4" max="4" width="15.28515625" customWidth="1"/>
    <col min="6" max="6" width="40.42578125" customWidth="1"/>
    <col min="8" max="8" width="15.28515625" customWidth="1"/>
    <col min="10" max="10" width="54.42578125" customWidth="1"/>
  </cols>
  <sheetData>
    <row r="1" spans="1:10" s="157" customFormat="1" ht="29.25" customHeight="1">
      <c r="B1" s="158"/>
      <c r="C1" s="198"/>
      <c r="D1" s="199"/>
      <c r="F1" s="158"/>
      <c r="G1" s="198"/>
      <c r="H1" s="199"/>
      <c r="J1" s="35" t="s">
        <v>145</v>
      </c>
    </row>
    <row r="2" spans="1:10" s="11" customFormat="1" ht="21">
      <c r="A2" s="436" t="s">
        <v>147</v>
      </c>
      <c r="B2" s="436"/>
      <c r="C2" s="436"/>
      <c r="D2" s="436"/>
      <c r="E2" s="436"/>
      <c r="F2" s="436"/>
      <c r="G2" s="436"/>
      <c r="H2" s="436"/>
      <c r="I2" s="436"/>
      <c r="J2" s="436"/>
    </row>
    <row r="3" spans="1:10" s="11" customFormat="1" ht="21">
      <c r="A3" s="438" t="s">
        <v>24</v>
      </c>
      <c r="B3" s="438"/>
      <c r="C3" s="164"/>
      <c r="D3" s="162"/>
      <c r="E3" s="163"/>
      <c r="F3" s="161"/>
      <c r="G3" s="164"/>
      <c r="H3" s="26"/>
    </row>
    <row r="4" spans="1:10" s="11" customFormat="1" ht="21">
      <c r="A4" s="439" t="s">
        <v>25</v>
      </c>
      <c r="B4" s="439"/>
      <c r="C4" s="167"/>
      <c r="D4" s="166"/>
      <c r="E4" s="163"/>
      <c r="F4" s="165"/>
      <c r="G4" s="167"/>
      <c r="H4" s="437" t="s">
        <v>131</v>
      </c>
      <c r="I4" s="437"/>
      <c r="J4" s="437"/>
    </row>
    <row r="5" spans="1:10" s="11" customFormat="1" ht="21">
      <c r="A5" s="168" t="s">
        <v>132</v>
      </c>
      <c r="B5" s="168"/>
      <c r="C5" s="170"/>
      <c r="D5" s="169"/>
      <c r="E5" s="168" t="s">
        <v>133</v>
      </c>
      <c r="F5" s="168"/>
      <c r="G5" s="170"/>
      <c r="H5" s="169"/>
      <c r="I5" s="171" t="s">
        <v>134</v>
      </c>
      <c r="J5" s="172"/>
    </row>
    <row r="6" spans="1:10" s="11" customFormat="1" ht="21">
      <c r="A6" s="173" t="s">
        <v>135</v>
      </c>
      <c r="B6" s="173" t="s">
        <v>136</v>
      </c>
      <c r="C6" s="173" t="s">
        <v>137</v>
      </c>
      <c r="D6" s="174" t="s">
        <v>138</v>
      </c>
      <c r="E6" s="173" t="s">
        <v>135</v>
      </c>
      <c r="F6" s="173" t="s">
        <v>136</v>
      </c>
      <c r="G6" s="173" t="s">
        <v>137</v>
      </c>
      <c r="H6" s="174" t="s">
        <v>138</v>
      </c>
      <c r="I6" s="173" t="s">
        <v>80</v>
      </c>
      <c r="J6" s="173" t="s">
        <v>139</v>
      </c>
    </row>
    <row r="7" spans="1:10" s="11" customFormat="1" ht="21">
      <c r="A7" s="175" t="s">
        <v>140</v>
      </c>
      <c r="B7" s="175"/>
      <c r="C7" s="175"/>
      <c r="D7" s="176"/>
      <c r="E7" s="175" t="s">
        <v>140</v>
      </c>
      <c r="F7" s="175"/>
      <c r="G7" s="175"/>
      <c r="H7" s="176"/>
      <c r="I7" s="175"/>
      <c r="J7" s="175"/>
    </row>
    <row r="8" spans="1:10" s="181" customFormat="1" ht="21">
      <c r="A8" s="217">
        <v>1</v>
      </c>
      <c r="B8" s="177" t="s">
        <v>196</v>
      </c>
      <c r="C8" s="178"/>
      <c r="D8" s="218"/>
      <c r="E8" s="179"/>
      <c r="F8" s="219"/>
      <c r="G8" s="178"/>
      <c r="H8" s="218"/>
      <c r="I8" s="178"/>
      <c r="J8" s="180"/>
    </row>
    <row r="9" spans="1:10" s="181" customFormat="1" ht="21">
      <c r="A9" s="179">
        <v>2</v>
      </c>
      <c r="B9" s="182" t="s">
        <v>196</v>
      </c>
      <c r="C9" s="178"/>
      <c r="D9" s="185"/>
      <c r="E9" s="179"/>
      <c r="F9" s="182"/>
      <c r="G9" s="178"/>
      <c r="H9" s="200"/>
      <c r="I9" s="178"/>
      <c r="J9" s="180"/>
    </row>
    <row r="10" spans="1:10" s="181" customFormat="1" ht="21">
      <c r="A10" s="179">
        <v>3</v>
      </c>
      <c r="B10" s="182" t="s">
        <v>196</v>
      </c>
      <c r="C10" s="178"/>
      <c r="D10" s="185"/>
      <c r="E10" s="179"/>
      <c r="F10" s="182"/>
      <c r="G10" s="178"/>
      <c r="H10" s="200"/>
      <c r="I10" s="178"/>
      <c r="J10" s="180"/>
    </row>
    <row r="11" spans="1:10" s="210" customFormat="1" ht="21">
      <c r="A11" s="201" t="s">
        <v>141</v>
      </c>
      <c r="B11" s="202"/>
      <c r="C11" s="203"/>
      <c r="D11" s="204"/>
      <c r="E11" s="205"/>
      <c r="F11" s="205"/>
      <c r="G11" s="206"/>
      <c r="H11" s="207"/>
      <c r="I11" s="208"/>
      <c r="J11" s="209"/>
    </row>
    <row r="12" spans="1:10" s="210" customFormat="1" ht="19.5" customHeight="1">
      <c r="A12" s="202"/>
      <c r="B12" s="202" t="s">
        <v>142</v>
      </c>
      <c r="C12" s="206"/>
      <c r="D12" s="207"/>
      <c r="E12" s="202"/>
      <c r="F12" s="211"/>
      <c r="G12" s="206"/>
      <c r="H12" s="207"/>
      <c r="I12" s="208"/>
      <c r="J12" s="208"/>
    </row>
    <row r="13" spans="1:10" s="210" customFormat="1" ht="19.5" customHeight="1">
      <c r="A13" s="202"/>
      <c r="B13" s="212" t="s">
        <v>143</v>
      </c>
      <c r="C13" s="206"/>
      <c r="D13" s="207"/>
      <c r="E13" s="208"/>
      <c r="F13" s="211"/>
      <c r="G13" s="206"/>
      <c r="H13" s="207"/>
      <c r="I13" s="208"/>
      <c r="J13" s="208"/>
    </row>
    <row r="14" spans="1:10" s="210" customFormat="1" ht="22.5" customHeight="1">
      <c r="B14" s="213" t="s">
        <v>144</v>
      </c>
      <c r="C14" s="214"/>
      <c r="D14" s="215"/>
      <c r="G14" s="214"/>
      <c r="H14" s="215"/>
    </row>
  </sheetData>
  <mergeCells count="4">
    <mergeCell ref="A2:J2"/>
    <mergeCell ref="H4:J4"/>
    <mergeCell ref="A3:B3"/>
    <mergeCell ref="A4:B4"/>
  </mergeCells>
  <printOptions horizontalCentered="1"/>
  <pageMargins left="0.28999999999999998" right="0.2" top="0.18" bottom="0.14000000000000001" header="0.22" footer="0.1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view="pageBreakPreview" topLeftCell="A10" zoomScale="120" zoomScaleNormal="100" zoomScaleSheetLayoutView="120" workbookViewId="0">
      <selection activeCell="E11" sqref="E11"/>
    </sheetView>
  </sheetViews>
  <sheetFormatPr defaultColWidth="9" defaultRowHeight="21"/>
  <cols>
    <col min="1" max="1" width="29.42578125" style="11" customWidth="1"/>
    <col min="2" max="2" width="16.42578125" style="11" customWidth="1"/>
    <col min="3" max="3" width="13.140625" style="11" customWidth="1"/>
    <col min="4" max="5" width="16.42578125" style="11" customWidth="1"/>
    <col min="6" max="6" width="16.7109375" style="11" customWidth="1"/>
    <col min="7" max="7" width="15.140625" style="11" customWidth="1"/>
    <col min="8" max="8" width="14.42578125" style="11" customWidth="1"/>
    <col min="9" max="9" width="13.28515625" style="11" customWidth="1"/>
    <col min="10" max="16384" width="9" style="11"/>
  </cols>
  <sheetData>
    <row r="1" spans="1:9" s="31" customFormat="1" ht="14.25" customHeight="1">
      <c r="B1" s="32"/>
      <c r="C1" s="32"/>
      <c r="D1" s="32"/>
      <c r="E1" s="32"/>
      <c r="F1" s="32"/>
      <c r="G1" s="32"/>
      <c r="I1" s="35" t="s">
        <v>47</v>
      </c>
    </row>
    <row r="2" spans="1:9" ht="26.25">
      <c r="A2" s="440" t="s">
        <v>152</v>
      </c>
      <c r="B2" s="440"/>
      <c r="C2" s="440"/>
      <c r="D2" s="440"/>
      <c r="E2" s="440"/>
      <c r="F2" s="440"/>
      <c r="G2" s="440"/>
      <c r="H2" s="440"/>
      <c r="I2" s="440"/>
    </row>
    <row r="3" spans="1:9">
      <c r="A3" s="12" t="s">
        <v>24</v>
      </c>
    </row>
    <row r="4" spans="1:9">
      <c r="A4" s="12" t="s">
        <v>25</v>
      </c>
    </row>
    <row r="5" spans="1:9">
      <c r="B5" s="36"/>
      <c r="C5" s="36"/>
      <c r="H5" s="441" t="s">
        <v>26</v>
      </c>
      <c r="I5" s="441"/>
    </row>
    <row r="6" spans="1:9">
      <c r="A6" s="442" t="s">
        <v>27</v>
      </c>
      <c r="B6" s="443" t="s">
        <v>151</v>
      </c>
      <c r="C6" s="444"/>
      <c r="D6" s="443"/>
      <c r="E6" s="443"/>
      <c r="F6" s="443"/>
      <c r="G6" s="443"/>
      <c r="H6" s="443" t="s">
        <v>48</v>
      </c>
      <c r="I6" s="443"/>
    </row>
    <row r="7" spans="1:9" ht="63">
      <c r="A7" s="442"/>
      <c r="B7" s="445" t="s">
        <v>28</v>
      </c>
      <c r="C7" s="446"/>
      <c r="D7" s="13" t="s">
        <v>29</v>
      </c>
      <c r="E7" s="13" t="s">
        <v>30</v>
      </c>
      <c r="F7" s="220" t="s">
        <v>224</v>
      </c>
      <c r="G7" s="14" t="s">
        <v>31</v>
      </c>
      <c r="H7" s="13" t="s">
        <v>32</v>
      </c>
      <c r="I7" s="13" t="s">
        <v>30</v>
      </c>
    </row>
    <row r="8" spans="1:9">
      <c r="A8" s="442"/>
      <c r="B8" s="15" t="s">
        <v>33</v>
      </c>
      <c r="C8" s="15" t="s">
        <v>163</v>
      </c>
      <c r="D8" s="15" t="s">
        <v>34</v>
      </c>
      <c r="E8" s="15" t="s">
        <v>35</v>
      </c>
      <c r="F8" s="221" t="s">
        <v>36</v>
      </c>
      <c r="G8" s="15" t="s">
        <v>37</v>
      </c>
      <c r="H8" s="15" t="s">
        <v>38</v>
      </c>
      <c r="I8" s="15" t="s">
        <v>39</v>
      </c>
    </row>
    <row r="9" spans="1:9" ht="26.25" customHeight="1">
      <c r="A9" s="30" t="s">
        <v>22</v>
      </c>
      <c r="B9" s="16">
        <f>SUM(B10:B14)</f>
        <v>1860434800</v>
      </c>
      <c r="C9" s="16">
        <f ca="1">SUM(C10:C14)</f>
        <v>1860434800</v>
      </c>
      <c r="D9" s="16">
        <f>SUM(D10:D14)</f>
        <v>1786583200</v>
      </c>
      <c r="E9" s="16">
        <f>SUM(E10:E14)</f>
        <v>108671975.66000001</v>
      </c>
      <c r="F9" s="222">
        <f t="shared" ref="F9" si="0">SUM(F10:F14)</f>
        <v>1286725982.52</v>
      </c>
      <c r="G9" s="17">
        <f>SUM(F9*100/D9)</f>
        <v>72.021609881924334</v>
      </c>
      <c r="H9" s="95">
        <f t="shared" ref="H9:I9" si="1">SUM(H10:H14)</f>
        <v>0</v>
      </c>
      <c r="I9" s="16">
        <f t="shared" si="1"/>
        <v>40117156</v>
      </c>
    </row>
    <row r="10" spans="1:9" ht="26.25" customHeight="1">
      <c r="A10" s="18" t="s">
        <v>40</v>
      </c>
      <c r="B10" s="19">
        <f>'2. แผนและผลการเบิกจ่าย ปี 64'!B8</f>
        <v>1180414800</v>
      </c>
      <c r="C10" s="19">
        <f>'2. แผนและผลการเบิกจ่าย ปี 64'!C8</f>
        <v>1180414800</v>
      </c>
      <c r="D10" s="38">
        <v>1180414800</v>
      </c>
      <c r="E10" s="37"/>
      <c r="F10" s="223">
        <v>867778030.89999998</v>
      </c>
      <c r="G10" s="20">
        <f>SUM(F10*100/D10)</f>
        <v>73.514668818113762</v>
      </c>
      <c r="H10" s="37">
        <v>0</v>
      </c>
      <c r="I10" s="228"/>
    </row>
    <row r="11" spans="1:9" ht="26.25" customHeight="1">
      <c r="A11" s="18" t="s">
        <v>165</v>
      </c>
      <c r="B11" s="21">
        <f>'2. แผนและผลการเบิกจ่าย ปี 64'!B9</f>
        <v>484537900</v>
      </c>
      <c r="C11" s="19">
        <f>'2. แผนและผลการเบิกจ่าย ปี 64'!C9</f>
        <v>489537900</v>
      </c>
      <c r="D11" s="38">
        <v>418480400</v>
      </c>
      <c r="E11" s="39">
        <v>27420723.73</v>
      </c>
      <c r="F11" s="223">
        <f>316157349.47+959350</f>
        <v>317116699.47000003</v>
      </c>
      <c r="G11" s="20">
        <f>SUM(F11*100/D11)</f>
        <v>75.778148622970164</v>
      </c>
      <c r="H11" s="37">
        <v>0</v>
      </c>
      <c r="I11" s="228">
        <v>4627849</v>
      </c>
    </row>
    <row r="12" spans="1:9" ht="26.25" customHeight="1">
      <c r="A12" s="18" t="s">
        <v>76</v>
      </c>
      <c r="B12" s="21">
        <f>'2. แผนและผลการเบิกจ่าย ปี 64'!B10</f>
        <v>185340400</v>
      </c>
      <c r="C12" s="19">
        <f>'2. แผนและผลการเบิกจ่าย ปี 64'!C10</f>
        <v>180340400</v>
      </c>
      <c r="D12" s="38">
        <v>180340400</v>
      </c>
      <c r="E12" s="38">
        <v>80980977.700000003</v>
      </c>
      <c r="F12" s="223">
        <v>96294315.180000007</v>
      </c>
      <c r="G12" s="20">
        <f>SUM(F12*100/D12)</f>
        <v>53.395864254487627</v>
      </c>
      <c r="H12" s="37">
        <v>0</v>
      </c>
      <c r="I12" s="228">
        <v>35191307</v>
      </c>
    </row>
    <row r="13" spans="1:9" ht="26.25" customHeight="1">
      <c r="A13" s="18" t="s">
        <v>41</v>
      </c>
      <c r="B13" s="21">
        <f>'2. แผนและผลการเบิกจ่าย ปี 64'!B11</f>
        <v>0</v>
      </c>
      <c r="C13" s="19">
        <f ca="1">'2. แผนและผลการเบิกจ่าย ปี 64'!C11</f>
        <v>0</v>
      </c>
      <c r="D13" s="38"/>
      <c r="E13" s="37"/>
      <c r="F13" s="223"/>
      <c r="G13" s="20"/>
      <c r="H13" s="37">
        <v>0</v>
      </c>
      <c r="I13" s="228"/>
    </row>
    <row r="14" spans="1:9" ht="26.25" customHeight="1">
      <c r="A14" s="18" t="s">
        <v>164</v>
      </c>
      <c r="B14" s="21">
        <f>'2. แผนและผลการเบิกจ่าย ปี 64'!B12</f>
        <v>10141700</v>
      </c>
      <c r="C14" s="19">
        <f>'2. แผนและผลการเบิกจ่าย ปี 64'!C12</f>
        <v>10141700</v>
      </c>
      <c r="D14" s="38">
        <v>7347600</v>
      </c>
      <c r="E14" s="38">
        <v>270274.23</v>
      </c>
      <c r="F14" s="223">
        <v>5536936.9699999997</v>
      </c>
      <c r="G14" s="20">
        <f>SUM(F14*100/D14)</f>
        <v>75.357082176493009</v>
      </c>
      <c r="H14" s="37">
        <v>0</v>
      </c>
      <c r="I14" s="228">
        <v>298000</v>
      </c>
    </row>
    <row r="15" spans="1:9" ht="18" customHeight="1">
      <c r="F15" s="26"/>
      <c r="I15" s="93"/>
    </row>
    <row r="16" spans="1:9">
      <c r="A16" s="22" t="s">
        <v>8</v>
      </c>
      <c r="D16" s="26"/>
      <c r="E16" s="93"/>
      <c r="F16" s="94"/>
    </row>
    <row r="17" spans="1:9">
      <c r="A17" s="23" t="s">
        <v>148</v>
      </c>
      <c r="E17" s="26"/>
    </row>
    <row r="18" spans="1:9">
      <c r="A18" s="23" t="s">
        <v>42</v>
      </c>
    </row>
    <row r="19" spans="1:9">
      <c r="A19" s="23" t="s">
        <v>43</v>
      </c>
    </row>
    <row r="20" spans="1:9">
      <c r="A20" s="24" t="s">
        <v>225</v>
      </c>
    </row>
    <row r="21" spans="1:9">
      <c r="A21" s="24" t="s">
        <v>44</v>
      </c>
    </row>
    <row r="22" spans="1:9">
      <c r="A22" s="24" t="s">
        <v>149</v>
      </c>
    </row>
    <row r="23" spans="1:9">
      <c r="A23" s="24" t="s">
        <v>150</v>
      </c>
      <c r="I23" s="25"/>
    </row>
  </sheetData>
  <mergeCells count="6">
    <mergeCell ref="A2:I2"/>
    <mergeCell ref="H5:I5"/>
    <mergeCell ref="A6:A8"/>
    <mergeCell ref="B6:G6"/>
    <mergeCell ref="H6:I6"/>
    <mergeCell ref="B7:C7"/>
  </mergeCells>
  <printOptions horizontalCentered="1"/>
  <pageMargins left="0.59055118110236227" right="0.2" top="0.98425196850393704" bottom="0.39370078740157483" header="0.31496062992125984" footer="0.11811023622047245"/>
  <pageSetup paperSize="5" scale="96" firstPageNumber="67" orientation="landscape" useFirstPageNumber="1" r:id="rId1"/>
  <headerFooter>
    <oddFooter>&amp;C&amp;"TH SarabunPSK,Regular"&amp;16&amp;P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WhiteSpace="0" view="pageBreakPreview" zoomScaleNormal="81" zoomScaleSheetLayoutView="100" zoomScalePageLayoutView="53" workbookViewId="0">
      <selection activeCell="K44" sqref="K44"/>
    </sheetView>
  </sheetViews>
  <sheetFormatPr defaultColWidth="6.85546875" defaultRowHeight="21"/>
  <cols>
    <col min="1" max="1" width="41" style="125" customWidth="1"/>
    <col min="2" max="7" width="13.42578125" style="126" customWidth="1"/>
    <col min="8" max="8" width="24.5703125" style="126" customWidth="1"/>
    <col min="9" max="9" width="2.140625" style="126" customWidth="1"/>
    <col min="10" max="10" width="97.85546875" style="126" customWidth="1"/>
    <col min="11" max="11" width="21.42578125" style="126" customWidth="1"/>
    <col min="12" max="256" width="6.85546875" style="126"/>
    <col min="257" max="257" width="41" style="126" customWidth="1"/>
    <col min="258" max="263" width="13.42578125" style="126" customWidth="1"/>
    <col min="264" max="264" width="29.7109375" style="126" customWidth="1"/>
    <col min="265" max="265" width="4" style="126" customWidth="1"/>
    <col min="266" max="266" width="107.7109375" style="126" customWidth="1"/>
    <col min="267" max="267" width="21.42578125" style="126" customWidth="1"/>
    <col min="268" max="512" width="6.85546875" style="126"/>
    <col min="513" max="513" width="41" style="126" customWidth="1"/>
    <col min="514" max="519" width="13.42578125" style="126" customWidth="1"/>
    <col min="520" max="520" width="29.7109375" style="126" customWidth="1"/>
    <col min="521" max="521" width="4" style="126" customWidth="1"/>
    <col min="522" max="522" width="107.7109375" style="126" customWidth="1"/>
    <col min="523" max="523" width="21.42578125" style="126" customWidth="1"/>
    <col min="524" max="768" width="6.85546875" style="126"/>
    <col min="769" max="769" width="41" style="126" customWidth="1"/>
    <col min="770" max="775" width="13.42578125" style="126" customWidth="1"/>
    <col min="776" max="776" width="29.7109375" style="126" customWidth="1"/>
    <col min="777" max="777" width="4" style="126" customWidth="1"/>
    <col min="778" max="778" width="107.7109375" style="126" customWidth="1"/>
    <col min="779" max="779" width="21.42578125" style="126" customWidth="1"/>
    <col min="780" max="1024" width="6.85546875" style="126"/>
    <col min="1025" max="1025" width="41" style="126" customWidth="1"/>
    <col min="1026" max="1031" width="13.42578125" style="126" customWidth="1"/>
    <col min="1032" max="1032" width="29.7109375" style="126" customWidth="1"/>
    <col min="1033" max="1033" width="4" style="126" customWidth="1"/>
    <col min="1034" max="1034" width="107.7109375" style="126" customWidth="1"/>
    <col min="1035" max="1035" width="21.42578125" style="126" customWidth="1"/>
    <col min="1036" max="1280" width="6.85546875" style="126"/>
    <col min="1281" max="1281" width="41" style="126" customWidth="1"/>
    <col min="1282" max="1287" width="13.42578125" style="126" customWidth="1"/>
    <col min="1288" max="1288" width="29.7109375" style="126" customWidth="1"/>
    <col min="1289" max="1289" width="4" style="126" customWidth="1"/>
    <col min="1290" max="1290" width="107.7109375" style="126" customWidth="1"/>
    <col min="1291" max="1291" width="21.42578125" style="126" customWidth="1"/>
    <col min="1292" max="1536" width="6.85546875" style="126"/>
    <col min="1537" max="1537" width="41" style="126" customWidth="1"/>
    <col min="1538" max="1543" width="13.42578125" style="126" customWidth="1"/>
    <col min="1544" max="1544" width="29.7109375" style="126" customWidth="1"/>
    <col min="1545" max="1545" width="4" style="126" customWidth="1"/>
    <col min="1546" max="1546" width="107.7109375" style="126" customWidth="1"/>
    <col min="1547" max="1547" width="21.42578125" style="126" customWidth="1"/>
    <col min="1548" max="1792" width="6.85546875" style="126"/>
    <col min="1793" max="1793" width="41" style="126" customWidth="1"/>
    <col min="1794" max="1799" width="13.42578125" style="126" customWidth="1"/>
    <col min="1800" max="1800" width="29.7109375" style="126" customWidth="1"/>
    <col min="1801" max="1801" width="4" style="126" customWidth="1"/>
    <col min="1802" max="1802" width="107.7109375" style="126" customWidth="1"/>
    <col min="1803" max="1803" width="21.42578125" style="126" customWidth="1"/>
    <col min="1804" max="2048" width="6.85546875" style="126"/>
    <col min="2049" max="2049" width="41" style="126" customWidth="1"/>
    <col min="2050" max="2055" width="13.42578125" style="126" customWidth="1"/>
    <col min="2056" max="2056" width="29.7109375" style="126" customWidth="1"/>
    <col min="2057" max="2057" width="4" style="126" customWidth="1"/>
    <col min="2058" max="2058" width="107.7109375" style="126" customWidth="1"/>
    <col min="2059" max="2059" width="21.42578125" style="126" customWidth="1"/>
    <col min="2060" max="2304" width="6.85546875" style="126"/>
    <col min="2305" max="2305" width="41" style="126" customWidth="1"/>
    <col min="2306" max="2311" width="13.42578125" style="126" customWidth="1"/>
    <col min="2312" max="2312" width="29.7109375" style="126" customWidth="1"/>
    <col min="2313" max="2313" width="4" style="126" customWidth="1"/>
    <col min="2314" max="2314" width="107.7109375" style="126" customWidth="1"/>
    <col min="2315" max="2315" width="21.42578125" style="126" customWidth="1"/>
    <col min="2316" max="2560" width="6.85546875" style="126"/>
    <col min="2561" max="2561" width="41" style="126" customWidth="1"/>
    <col min="2562" max="2567" width="13.42578125" style="126" customWidth="1"/>
    <col min="2568" max="2568" width="29.7109375" style="126" customWidth="1"/>
    <col min="2569" max="2569" width="4" style="126" customWidth="1"/>
    <col min="2570" max="2570" width="107.7109375" style="126" customWidth="1"/>
    <col min="2571" max="2571" width="21.42578125" style="126" customWidth="1"/>
    <col min="2572" max="2816" width="6.85546875" style="126"/>
    <col min="2817" max="2817" width="41" style="126" customWidth="1"/>
    <col min="2818" max="2823" width="13.42578125" style="126" customWidth="1"/>
    <col min="2824" max="2824" width="29.7109375" style="126" customWidth="1"/>
    <col min="2825" max="2825" width="4" style="126" customWidth="1"/>
    <col min="2826" max="2826" width="107.7109375" style="126" customWidth="1"/>
    <col min="2827" max="2827" width="21.42578125" style="126" customWidth="1"/>
    <col min="2828" max="3072" width="6.85546875" style="126"/>
    <col min="3073" max="3073" width="41" style="126" customWidth="1"/>
    <col min="3074" max="3079" width="13.42578125" style="126" customWidth="1"/>
    <col min="3080" max="3080" width="29.7109375" style="126" customWidth="1"/>
    <col min="3081" max="3081" width="4" style="126" customWidth="1"/>
    <col min="3082" max="3082" width="107.7109375" style="126" customWidth="1"/>
    <col min="3083" max="3083" width="21.42578125" style="126" customWidth="1"/>
    <col min="3084" max="3328" width="6.85546875" style="126"/>
    <col min="3329" max="3329" width="41" style="126" customWidth="1"/>
    <col min="3330" max="3335" width="13.42578125" style="126" customWidth="1"/>
    <col min="3336" max="3336" width="29.7109375" style="126" customWidth="1"/>
    <col min="3337" max="3337" width="4" style="126" customWidth="1"/>
    <col min="3338" max="3338" width="107.7109375" style="126" customWidth="1"/>
    <col min="3339" max="3339" width="21.42578125" style="126" customWidth="1"/>
    <col min="3340" max="3584" width="6.85546875" style="126"/>
    <col min="3585" max="3585" width="41" style="126" customWidth="1"/>
    <col min="3586" max="3591" width="13.42578125" style="126" customWidth="1"/>
    <col min="3592" max="3592" width="29.7109375" style="126" customWidth="1"/>
    <col min="3593" max="3593" width="4" style="126" customWidth="1"/>
    <col min="3594" max="3594" width="107.7109375" style="126" customWidth="1"/>
    <col min="3595" max="3595" width="21.42578125" style="126" customWidth="1"/>
    <col min="3596" max="3840" width="6.85546875" style="126"/>
    <col min="3841" max="3841" width="41" style="126" customWidth="1"/>
    <col min="3842" max="3847" width="13.42578125" style="126" customWidth="1"/>
    <col min="3848" max="3848" width="29.7109375" style="126" customWidth="1"/>
    <col min="3849" max="3849" width="4" style="126" customWidth="1"/>
    <col min="3850" max="3850" width="107.7109375" style="126" customWidth="1"/>
    <col min="3851" max="3851" width="21.42578125" style="126" customWidth="1"/>
    <col min="3852" max="4096" width="6.85546875" style="126"/>
    <col min="4097" max="4097" width="41" style="126" customWidth="1"/>
    <col min="4098" max="4103" width="13.42578125" style="126" customWidth="1"/>
    <col min="4104" max="4104" width="29.7109375" style="126" customWidth="1"/>
    <col min="4105" max="4105" width="4" style="126" customWidth="1"/>
    <col min="4106" max="4106" width="107.7109375" style="126" customWidth="1"/>
    <col min="4107" max="4107" width="21.42578125" style="126" customWidth="1"/>
    <col min="4108" max="4352" width="6.85546875" style="126"/>
    <col min="4353" max="4353" width="41" style="126" customWidth="1"/>
    <col min="4354" max="4359" width="13.42578125" style="126" customWidth="1"/>
    <col min="4360" max="4360" width="29.7109375" style="126" customWidth="1"/>
    <col min="4361" max="4361" width="4" style="126" customWidth="1"/>
    <col min="4362" max="4362" width="107.7109375" style="126" customWidth="1"/>
    <col min="4363" max="4363" width="21.42578125" style="126" customWidth="1"/>
    <col min="4364" max="4608" width="6.85546875" style="126"/>
    <col min="4609" max="4609" width="41" style="126" customWidth="1"/>
    <col min="4610" max="4615" width="13.42578125" style="126" customWidth="1"/>
    <col min="4616" max="4616" width="29.7109375" style="126" customWidth="1"/>
    <col min="4617" max="4617" width="4" style="126" customWidth="1"/>
    <col min="4618" max="4618" width="107.7109375" style="126" customWidth="1"/>
    <col min="4619" max="4619" width="21.42578125" style="126" customWidth="1"/>
    <col min="4620" max="4864" width="6.85546875" style="126"/>
    <col min="4865" max="4865" width="41" style="126" customWidth="1"/>
    <col min="4866" max="4871" width="13.42578125" style="126" customWidth="1"/>
    <col min="4872" max="4872" width="29.7109375" style="126" customWidth="1"/>
    <col min="4873" max="4873" width="4" style="126" customWidth="1"/>
    <col min="4874" max="4874" width="107.7109375" style="126" customWidth="1"/>
    <col min="4875" max="4875" width="21.42578125" style="126" customWidth="1"/>
    <col min="4876" max="5120" width="6.85546875" style="126"/>
    <col min="5121" max="5121" width="41" style="126" customWidth="1"/>
    <col min="5122" max="5127" width="13.42578125" style="126" customWidth="1"/>
    <col min="5128" max="5128" width="29.7109375" style="126" customWidth="1"/>
    <col min="5129" max="5129" width="4" style="126" customWidth="1"/>
    <col min="5130" max="5130" width="107.7109375" style="126" customWidth="1"/>
    <col min="5131" max="5131" width="21.42578125" style="126" customWidth="1"/>
    <col min="5132" max="5376" width="6.85546875" style="126"/>
    <col min="5377" max="5377" width="41" style="126" customWidth="1"/>
    <col min="5378" max="5383" width="13.42578125" style="126" customWidth="1"/>
    <col min="5384" max="5384" width="29.7109375" style="126" customWidth="1"/>
    <col min="5385" max="5385" width="4" style="126" customWidth="1"/>
    <col min="5386" max="5386" width="107.7109375" style="126" customWidth="1"/>
    <col min="5387" max="5387" width="21.42578125" style="126" customWidth="1"/>
    <col min="5388" max="5632" width="6.85546875" style="126"/>
    <col min="5633" max="5633" width="41" style="126" customWidth="1"/>
    <col min="5634" max="5639" width="13.42578125" style="126" customWidth="1"/>
    <col min="5640" max="5640" width="29.7109375" style="126" customWidth="1"/>
    <col min="5641" max="5641" width="4" style="126" customWidth="1"/>
    <col min="5642" max="5642" width="107.7109375" style="126" customWidth="1"/>
    <col min="5643" max="5643" width="21.42578125" style="126" customWidth="1"/>
    <col min="5644" max="5888" width="6.85546875" style="126"/>
    <col min="5889" max="5889" width="41" style="126" customWidth="1"/>
    <col min="5890" max="5895" width="13.42578125" style="126" customWidth="1"/>
    <col min="5896" max="5896" width="29.7109375" style="126" customWidth="1"/>
    <col min="5897" max="5897" width="4" style="126" customWidth="1"/>
    <col min="5898" max="5898" width="107.7109375" style="126" customWidth="1"/>
    <col min="5899" max="5899" width="21.42578125" style="126" customWidth="1"/>
    <col min="5900" max="6144" width="6.85546875" style="126"/>
    <col min="6145" max="6145" width="41" style="126" customWidth="1"/>
    <col min="6146" max="6151" width="13.42578125" style="126" customWidth="1"/>
    <col min="6152" max="6152" width="29.7109375" style="126" customWidth="1"/>
    <col min="6153" max="6153" width="4" style="126" customWidth="1"/>
    <col min="6154" max="6154" width="107.7109375" style="126" customWidth="1"/>
    <col min="6155" max="6155" width="21.42578125" style="126" customWidth="1"/>
    <col min="6156" max="6400" width="6.85546875" style="126"/>
    <col min="6401" max="6401" width="41" style="126" customWidth="1"/>
    <col min="6402" max="6407" width="13.42578125" style="126" customWidth="1"/>
    <col min="6408" max="6408" width="29.7109375" style="126" customWidth="1"/>
    <col min="6409" max="6409" width="4" style="126" customWidth="1"/>
    <col min="6410" max="6410" width="107.7109375" style="126" customWidth="1"/>
    <col min="6411" max="6411" width="21.42578125" style="126" customWidth="1"/>
    <col min="6412" max="6656" width="6.85546875" style="126"/>
    <col min="6657" max="6657" width="41" style="126" customWidth="1"/>
    <col min="6658" max="6663" width="13.42578125" style="126" customWidth="1"/>
    <col min="6664" max="6664" width="29.7109375" style="126" customWidth="1"/>
    <col min="6665" max="6665" width="4" style="126" customWidth="1"/>
    <col min="6666" max="6666" width="107.7109375" style="126" customWidth="1"/>
    <col min="6667" max="6667" width="21.42578125" style="126" customWidth="1"/>
    <col min="6668" max="6912" width="6.85546875" style="126"/>
    <col min="6913" max="6913" width="41" style="126" customWidth="1"/>
    <col min="6914" max="6919" width="13.42578125" style="126" customWidth="1"/>
    <col min="6920" max="6920" width="29.7109375" style="126" customWidth="1"/>
    <col min="6921" max="6921" width="4" style="126" customWidth="1"/>
    <col min="6922" max="6922" width="107.7109375" style="126" customWidth="1"/>
    <col min="6923" max="6923" width="21.42578125" style="126" customWidth="1"/>
    <col min="6924" max="7168" width="6.85546875" style="126"/>
    <col min="7169" max="7169" width="41" style="126" customWidth="1"/>
    <col min="7170" max="7175" width="13.42578125" style="126" customWidth="1"/>
    <col min="7176" max="7176" width="29.7109375" style="126" customWidth="1"/>
    <col min="7177" max="7177" width="4" style="126" customWidth="1"/>
    <col min="7178" max="7178" width="107.7109375" style="126" customWidth="1"/>
    <col min="7179" max="7179" width="21.42578125" style="126" customWidth="1"/>
    <col min="7180" max="7424" width="6.85546875" style="126"/>
    <col min="7425" max="7425" width="41" style="126" customWidth="1"/>
    <col min="7426" max="7431" width="13.42578125" style="126" customWidth="1"/>
    <col min="7432" max="7432" width="29.7109375" style="126" customWidth="1"/>
    <col min="7433" max="7433" width="4" style="126" customWidth="1"/>
    <col min="7434" max="7434" width="107.7109375" style="126" customWidth="1"/>
    <col min="7435" max="7435" width="21.42578125" style="126" customWidth="1"/>
    <col min="7436" max="7680" width="6.85546875" style="126"/>
    <col min="7681" max="7681" width="41" style="126" customWidth="1"/>
    <col min="7682" max="7687" width="13.42578125" style="126" customWidth="1"/>
    <col min="7688" max="7688" width="29.7109375" style="126" customWidth="1"/>
    <col min="7689" max="7689" width="4" style="126" customWidth="1"/>
    <col min="7690" max="7690" width="107.7109375" style="126" customWidth="1"/>
    <col min="7691" max="7691" width="21.42578125" style="126" customWidth="1"/>
    <col min="7692" max="7936" width="6.85546875" style="126"/>
    <col min="7937" max="7937" width="41" style="126" customWidth="1"/>
    <col min="7938" max="7943" width="13.42578125" style="126" customWidth="1"/>
    <col min="7944" max="7944" width="29.7109375" style="126" customWidth="1"/>
    <col min="7945" max="7945" width="4" style="126" customWidth="1"/>
    <col min="7946" max="7946" width="107.7109375" style="126" customWidth="1"/>
    <col min="7947" max="7947" width="21.42578125" style="126" customWidth="1"/>
    <col min="7948" max="8192" width="6.85546875" style="126"/>
    <col min="8193" max="8193" width="41" style="126" customWidth="1"/>
    <col min="8194" max="8199" width="13.42578125" style="126" customWidth="1"/>
    <col min="8200" max="8200" width="29.7109375" style="126" customWidth="1"/>
    <col min="8201" max="8201" width="4" style="126" customWidth="1"/>
    <col min="8202" max="8202" width="107.7109375" style="126" customWidth="1"/>
    <col min="8203" max="8203" width="21.42578125" style="126" customWidth="1"/>
    <col min="8204" max="8448" width="6.85546875" style="126"/>
    <col min="8449" max="8449" width="41" style="126" customWidth="1"/>
    <col min="8450" max="8455" width="13.42578125" style="126" customWidth="1"/>
    <col min="8456" max="8456" width="29.7109375" style="126" customWidth="1"/>
    <col min="8457" max="8457" width="4" style="126" customWidth="1"/>
    <col min="8458" max="8458" width="107.7109375" style="126" customWidth="1"/>
    <col min="8459" max="8459" width="21.42578125" style="126" customWidth="1"/>
    <col min="8460" max="8704" width="6.85546875" style="126"/>
    <col min="8705" max="8705" width="41" style="126" customWidth="1"/>
    <col min="8706" max="8711" width="13.42578125" style="126" customWidth="1"/>
    <col min="8712" max="8712" width="29.7109375" style="126" customWidth="1"/>
    <col min="8713" max="8713" width="4" style="126" customWidth="1"/>
    <col min="8714" max="8714" width="107.7109375" style="126" customWidth="1"/>
    <col min="8715" max="8715" width="21.42578125" style="126" customWidth="1"/>
    <col min="8716" max="8960" width="6.85546875" style="126"/>
    <col min="8961" max="8961" width="41" style="126" customWidth="1"/>
    <col min="8962" max="8967" width="13.42578125" style="126" customWidth="1"/>
    <col min="8968" max="8968" width="29.7109375" style="126" customWidth="1"/>
    <col min="8969" max="8969" width="4" style="126" customWidth="1"/>
    <col min="8970" max="8970" width="107.7109375" style="126" customWidth="1"/>
    <col min="8971" max="8971" width="21.42578125" style="126" customWidth="1"/>
    <col min="8972" max="9216" width="6.85546875" style="126"/>
    <col min="9217" max="9217" width="41" style="126" customWidth="1"/>
    <col min="9218" max="9223" width="13.42578125" style="126" customWidth="1"/>
    <col min="9224" max="9224" width="29.7109375" style="126" customWidth="1"/>
    <col min="9225" max="9225" width="4" style="126" customWidth="1"/>
    <col min="9226" max="9226" width="107.7109375" style="126" customWidth="1"/>
    <col min="9227" max="9227" width="21.42578125" style="126" customWidth="1"/>
    <col min="9228" max="9472" width="6.85546875" style="126"/>
    <col min="9473" max="9473" width="41" style="126" customWidth="1"/>
    <col min="9474" max="9479" width="13.42578125" style="126" customWidth="1"/>
    <col min="9480" max="9480" width="29.7109375" style="126" customWidth="1"/>
    <col min="9481" max="9481" width="4" style="126" customWidth="1"/>
    <col min="9482" max="9482" width="107.7109375" style="126" customWidth="1"/>
    <col min="9483" max="9483" width="21.42578125" style="126" customWidth="1"/>
    <col min="9484" max="9728" width="6.85546875" style="126"/>
    <col min="9729" max="9729" width="41" style="126" customWidth="1"/>
    <col min="9730" max="9735" width="13.42578125" style="126" customWidth="1"/>
    <col min="9736" max="9736" width="29.7109375" style="126" customWidth="1"/>
    <col min="9737" max="9737" width="4" style="126" customWidth="1"/>
    <col min="9738" max="9738" width="107.7109375" style="126" customWidth="1"/>
    <col min="9739" max="9739" width="21.42578125" style="126" customWidth="1"/>
    <col min="9740" max="9984" width="6.85546875" style="126"/>
    <col min="9985" max="9985" width="41" style="126" customWidth="1"/>
    <col min="9986" max="9991" width="13.42578125" style="126" customWidth="1"/>
    <col min="9992" max="9992" width="29.7109375" style="126" customWidth="1"/>
    <col min="9993" max="9993" width="4" style="126" customWidth="1"/>
    <col min="9994" max="9994" width="107.7109375" style="126" customWidth="1"/>
    <col min="9995" max="9995" width="21.42578125" style="126" customWidth="1"/>
    <col min="9996" max="10240" width="6.85546875" style="126"/>
    <col min="10241" max="10241" width="41" style="126" customWidth="1"/>
    <col min="10242" max="10247" width="13.42578125" style="126" customWidth="1"/>
    <col min="10248" max="10248" width="29.7109375" style="126" customWidth="1"/>
    <col min="10249" max="10249" width="4" style="126" customWidth="1"/>
    <col min="10250" max="10250" width="107.7109375" style="126" customWidth="1"/>
    <col min="10251" max="10251" width="21.42578125" style="126" customWidth="1"/>
    <col min="10252" max="10496" width="6.85546875" style="126"/>
    <col min="10497" max="10497" width="41" style="126" customWidth="1"/>
    <col min="10498" max="10503" width="13.42578125" style="126" customWidth="1"/>
    <col min="10504" max="10504" width="29.7109375" style="126" customWidth="1"/>
    <col min="10505" max="10505" width="4" style="126" customWidth="1"/>
    <col min="10506" max="10506" width="107.7109375" style="126" customWidth="1"/>
    <col min="10507" max="10507" width="21.42578125" style="126" customWidth="1"/>
    <col min="10508" max="10752" width="6.85546875" style="126"/>
    <col min="10753" max="10753" width="41" style="126" customWidth="1"/>
    <col min="10754" max="10759" width="13.42578125" style="126" customWidth="1"/>
    <col min="10760" max="10760" width="29.7109375" style="126" customWidth="1"/>
    <col min="10761" max="10761" width="4" style="126" customWidth="1"/>
    <col min="10762" max="10762" width="107.7109375" style="126" customWidth="1"/>
    <col min="10763" max="10763" width="21.42578125" style="126" customWidth="1"/>
    <col min="10764" max="11008" width="6.85546875" style="126"/>
    <col min="11009" max="11009" width="41" style="126" customWidth="1"/>
    <col min="11010" max="11015" width="13.42578125" style="126" customWidth="1"/>
    <col min="11016" max="11016" width="29.7109375" style="126" customWidth="1"/>
    <col min="11017" max="11017" width="4" style="126" customWidth="1"/>
    <col min="11018" max="11018" width="107.7109375" style="126" customWidth="1"/>
    <col min="11019" max="11019" width="21.42578125" style="126" customWidth="1"/>
    <col min="11020" max="11264" width="6.85546875" style="126"/>
    <col min="11265" max="11265" width="41" style="126" customWidth="1"/>
    <col min="11266" max="11271" width="13.42578125" style="126" customWidth="1"/>
    <col min="11272" max="11272" width="29.7109375" style="126" customWidth="1"/>
    <col min="11273" max="11273" width="4" style="126" customWidth="1"/>
    <col min="11274" max="11274" width="107.7109375" style="126" customWidth="1"/>
    <col min="11275" max="11275" width="21.42578125" style="126" customWidth="1"/>
    <col min="11276" max="11520" width="6.85546875" style="126"/>
    <col min="11521" max="11521" width="41" style="126" customWidth="1"/>
    <col min="11522" max="11527" width="13.42578125" style="126" customWidth="1"/>
    <col min="11528" max="11528" width="29.7109375" style="126" customWidth="1"/>
    <col min="11529" max="11529" width="4" style="126" customWidth="1"/>
    <col min="11530" max="11530" width="107.7109375" style="126" customWidth="1"/>
    <col min="11531" max="11531" width="21.42578125" style="126" customWidth="1"/>
    <col min="11532" max="11776" width="6.85546875" style="126"/>
    <col min="11777" max="11777" width="41" style="126" customWidth="1"/>
    <col min="11778" max="11783" width="13.42578125" style="126" customWidth="1"/>
    <col min="11784" max="11784" width="29.7109375" style="126" customWidth="1"/>
    <col min="11785" max="11785" width="4" style="126" customWidth="1"/>
    <col min="11786" max="11786" width="107.7109375" style="126" customWidth="1"/>
    <col min="11787" max="11787" width="21.42578125" style="126" customWidth="1"/>
    <col min="11788" max="12032" width="6.85546875" style="126"/>
    <col min="12033" max="12033" width="41" style="126" customWidth="1"/>
    <col min="12034" max="12039" width="13.42578125" style="126" customWidth="1"/>
    <col min="12040" max="12040" width="29.7109375" style="126" customWidth="1"/>
    <col min="12041" max="12041" width="4" style="126" customWidth="1"/>
    <col min="12042" max="12042" width="107.7109375" style="126" customWidth="1"/>
    <col min="12043" max="12043" width="21.42578125" style="126" customWidth="1"/>
    <col min="12044" max="12288" width="6.85546875" style="126"/>
    <col min="12289" max="12289" width="41" style="126" customWidth="1"/>
    <col min="12290" max="12295" width="13.42578125" style="126" customWidth="1"/>
    <col min="12296" max="12296" width="29.7109375" style="126" customWidth="1"/>
    <col min="12297" max="12297" width="4" style="126" customWidth="1"/>
    <col min="12298" max="12298" width="107.7109375" style="126" customWidth="1"/>
    <col min="12299" max="12299" width="21.42578125" style="126" customWidth="1"/>
    <col min="12300" max="12544" width="6.85546875" style="126"/>
    <col min="12545" max="12545" width="41" style="126" customWidth="1"/>
    <col min="12546" max="12551" width="13.42578125" style="126" customWidth="1"/>
    <col min="12552" max="12552" width="29.7109375" style="126" customWidth="1"/>
    <col min="12553" max="12553" width="4" style="126" customWidth="1"/>
    <col min="12554" max="12554" width="107.7109375" style="126" customWidth="1"/>
    <col min="12555" max="12555" width="21.42578125" style="126" customWidth="1"/>
    <col min="12556" max="12800" width="6.85546875" style="126"/>
    <col min="12801" max="12801" width="41" style="126" customWidth="1"/>
    <col min="12802" max="12807" width="13.42578125" style="126" customWidth="1"/>
    <col min="12808" max="12808" width="29.7109375" style="126" customWidth="1"/>
    <col min="12809" max="12809" width="4" style="126" customWidth="1"/>
    <col min="12810" max="12810" width="107.7109375" style="126" customWidth="1"/>
    <col min="12811" max="12811" width="21.42578125" style="126" customWidth="1"/>
    <col min="12812" max="13056" width="6.85546875" style="126"/>
    <col min="13057" max="13057" width="41" style="126" customWidth="1"/>
    <col min="13058" max="13063" width="13.42578125" style="126" customWidth="1"/>
    <col min="13064" max="13064" width="29.7109375" style="126" customWidth="1"/>
    <col min="13065" max="13065" width="4" style="126" customWidth="1"/>
    <col min="13066" max="13066" width="107.7109375" style="126" customWidth="1"/>
    <col min="13067" max="13067" width="21.42578125" style="126" customWidth="1"/>
    <col min="13068" max="13312" width="6.85546875" style="126"/>
    <col min="13313" max="13313" width="41" style="126" customWidth="1"/>
    <col min="13314" max="13319" width="13.42578125" style="126" customWidth="1"/>
    <col min="13320" max="13320" width="29.7109375" style="126" customWidth="1"/>
    <col min="13321" max="13321" width="4" style="126" customWidth="1"/>
    <col min="13322" max="13322" width="107.7109375" style="126" customWidth="1"/>
    <col min="13323" max="13323" width="21.42578125" style="126" customWidth="1"/>
    <col min="13324" max="13568" width="6.85546875" style="126"/>
    <col min="13569" max="13569" width="41" style="126" customWidth="1"/>
    <col min="13570" max="13575" width="13.42578125" style="126" customWidth="1"/>
    <col min="13576" max="13576" width="29.7109375" style="126" customWidth="1"/>
    <col min="13577" max="13577" width="4" style="126" customWidth="1"/>
    <col min="13578" max="13578" width="107.7109375" style="126" customWidth="1"/>
    <col min="13579" max="13579" width="21.42578125" style="126" customWidth="1"/>
    <col min="13580" max="13824" width="6.85546875" style="126"/>
    <col min="13825" max="13825" width="41" style="126" customWidth="1"/>
    <col min="13826" max="13831" width="13.42578125" style="126" customWidth="1"/>
    <col min="13832" max="13832" width="29.7109375" style="126" customWidth="1"/>
    <col min="13833" max="13833" width="4" style="126" customWidth="1"/>
    <col min="13834" max="13834" width="107.7109375" style="126" customWidth="1"/>
    <col min="13835" max="13835" width="21.42578125" style="126" customWidth="1"/>
    <col min="13836" max="14080" width="6.85546875" style="126"/>
    <col min="14081" max="14081" width="41" style="126" customWidth="1"/>
    <col min="14082" max="14087" width="13.42578125" style="126" customWidth="1"/>
    <col min="14088" max="14088" width="29.7109375" style="126" customWidth="1"/>
    <col min="14089" max="14089" width="4" style="126" customWidth="1"/>
    <col min="14090" max="14090" width="107.7109375" style="126" customWidth="1"/>
    <col min="14091" max="14091" width="21.42578125" style="126" customWidth="1"/>
    <col min="14092" max="14336" width="6.85546875" style="126"/>
    <col min="14337" max="14337" width="41" style="126" customWidth="1"/>
    <col min="14338" max="14343" width="13.42578125" style="126" customWidth="1"/>
    <col min="14344" max="14344" width="29.7109375" style="126" customWidth="1"/>
    <col min="14345" max="14345" width="4" style="126" customWidth="1"/>
    <col min="14346" max="14346" width="107.7109375" style="126" customWidth="1"/>
    <col min="14347" max="14347" width="21.42578125" style="126" customWidth="1"/>
    <col min="14348" max="14592" width="6.85546875" style="126"/>
    <col min="14593" max="14593" width="41" style="126" customWidth="1"/>
    <col min="14594" max="14599" width="13.42578125" style="126" customWidth="1"/>
    <col min="14600" max="14600" width="29.7109375" style="126" customWidth="1"/>
    <col min="14601" max="14601" width="4" style="126" customWidth="1"/>
    <col min="14602" max="14602" width="107.7109375" style="126" customWidth="1"/>
    <col min="14603" max="14603" width="21.42578125" style="126" customWidth="1"/>
    <col min="14604" max="14848" width="6.85546875" style="126"/>
    <col min="14849" max="14849" width="41" style="126" customWidth="1"/>
    <col min="14850" max="14855" width="13.42578125" style="126" customWidth="1"/>
    <col min="14856" max="14856" width="29.7109375" style="126" customWidth="1"/>
    <col min="14857" max="14857" width="4" style="126" customWidth="1"/>
    <col min="14858" max="14858" width="107.7109375" style="126" customWidth="1"/>
    <col min="14859" max="14859" width="21.42578125" style="126" customWidth="1"/>
    <col min="14860" max="15104" width="6.85546875" style="126"/>
    <col min="15105" max="15105" width="41" style="126" customWidth="1"/>
    <col min="15106" max="15111" width="13.42578125" style="126" customWidth="1"/>
    <col min="15112" max="15112" width="29.7109375" style="126" customWidth="1"/>
    <col min="15113" max="15113" width="4" style="126" customWidth="1"/>
    <col min="15114" max="15114" width="107.7109375" style="126" customWidth="1"/>
    <col min="15115" max="15115" width="21.42578125" style="126" customWidth="1"/>
    <col min="15116" max="15360" width="6.85546875" style="126"/>
    <col min="15361" max="15361" width="41" style="126" customWidth="1"/>
    <col min="15362" max="15367" width="13.42578125" style="126" customWidth="1"/>
    <col min="15368" max="15368" width="29.7109375" style="126" customWidth="1"/>
    <col min="15369" max="15369" width="4" style="126" customWidth="1"/>
    <col min="15370" max="15370" width="107.7109375" style="126" customWidth="1"/>
    <col min="15371" max="15371" width="21.42578125" style="126" customWidth="1"/>
    <col min="15372" max="15616" width="6.85546875" style="126"/>
    <col min="15617" max="15617" width="41" style="126" customWidth="1"/>
    <col min="15618" max="15623" width="13.42578125" style="126" customWidth="1"/>
    <col min="15624" max="15624" width="29.7109375" style="126" customWidth="1"/>
    <col min="15625" max="15625" width="4" style="126" customWidth="1"/>
    <col min="15626" max="15626" width="107.7109375" style="126" customWidth="1"/>
    <col min="15627" max="15627" width="21.42578125" style="126" customWidth="1"/>
    <col min="15628" max="15872" width="6.85546875" style="126"/>
    <col min="15873" max="15873" width="41" style="126" customWidth="1"/>
    <col min="15874" max="15879" width="13.42578125" style="126" customWidth="1"/>
    <col min="15880" max="15880" width="29.7109375" style="126" customWidth="1"/>
    <col min="15881" max="15881" width="4" style="126" customWidth="1"/>
    <col min="15882" max="15882" width="107.7109375" style="126" customWidth="1"/>
    <col min="15883" max="15883" width="21.42578125" style="126" customWidth="1"/>
    <col min="15884" max="16128" width="6.85546875" style="126"/>
    <col min="16129" max="16129" width="41" style="126" customWidth="1"/>
    <col min="16130" max="16135" width="13.42578125" style="126" customWidth="1"/>
    <col min="16136" max="16136" width="29.7109375" style="126" customWidth="1"/>
    <col min="16137" max="16137" width="4" style="126" customWidth="1"/>
    <col min="16138" max="16138" width="107.7109375" style="126" customWidth="1"/>
    <col min="16139" max="16139" width="21.42578125" style="126" customWidth="1"/>
    <col min="16140" max="16384" width="6.85546875" style="126"/>
  </cols>
  <sheetData>
    <row r="1" spans="1:11" ht="18.75" customHeight="1">
      <c r="C1" s="127"/>
      <c r="H1" s="128" t="s">
        <v>98</v>
      </c>
    </row>
    <row r="2" spans="1:11" ht="23.25">
      <c r="A2" s="448" t="s">
        <v>154</v>
      </c>
      <c r="B2" s="448"/>
      <c r="C2" s="448"/>
      <c r="D2" s="448"/>
      <c r="E2" s="448"/>
      <c r="F2" s="448"/>
      <c r="G2" s="448"/>
      <c r="H2" s="448"/>
      <c r="I2" s="129"/>
      <c r="J2" s="129"/>
      <c r="K2" s="129"/>
    </row>
    <row r="3" spans="1:11" ht="14.25" customHeight="1"/>
    <row r="4" spans="1:11" ht="21.75" customHeight="1">
      <c r="A4" s="125" t="s">
        <v>99</v>
      </c>
    </row>
    <row r="5" spans="1:11" ht="21.75" customHeight="1">
      <c r="A5" s="125" t="s">
        <v>100</v>
      </c>
    </row>
    <row r="6" spans="1:11" ht="21.75" customHeight="1">
      <c r="H6" s="130" t="s">
        <v>26</v>
      </c>
      <c r="I6" s="131"/>
    </row>
    <row r="7" spans="1:11" ht="26.45" customHeight="1">
      <c r="A7" s="449" t="s">
        <v>101</v>
      </c>
      <c r="B7" s="451" t="s">
        <v>104</v>
      </c>
      <c r="C7" s="454" t="s">
        <v>102</v>
      </c>
      <c r="D7" s="455"/>
      <c r="E7" s="455"/>
      <c r="F7" s="455"/>
      <c r="G7" s="455"/>
      <c r="H7" s="452" t="s">
        <v>8</v>
      </c>
      <c r="J7" s="332" t="s">
        <v>103</v>
      </c>
    </row>
    <row r="8" spans="1:11" ht="20.25" customHeight="1">
      <c r="A8" s="450"/>
      <c r="B8" s="451"/>
      <c r="C8" s="132" t="s">
        <v>105</v>
      </c>
      <c r="D8" s="132" t="s">
        <v>106</v>
      </c>
      <c r="E8" s="224" t="s">
        <v>107</v>
      </c>
      <c r="F8" s="224" t="s">
        <v>108</v>
      </c>
      <c r="G8" s="224" t="s">
        <v>153</v>
      </c>
      <c r="H8" s="453"/>
      <c r="J8" s="447" t="s">
        <v>204</v>
      </c>
    </row>
    <row r="9" spans="1:11" ht="22.9" customHeight="1">
      <c r="A9" s="133" t="s">
        <v>109</v>
      </c>
      <c r="B9" s="229">
        <v>355.63209999999998</v>
      </c>
      <c r="C9" s="229">
        <f>+B27</f>
        <v>293.93039999999996</v>
      </c>
      <c r="D9" s="229">
        <f>+C27</f>
        <v>230.93039999999996</v>
      </c>
      <c r="E9" s="229">
        <f>+D27</f>
        <v>206.93039999999996</v>
      </c>
      <c r="F9" s="229">
        <f>+E27</f>
        <v>182.93039999999996</v>
      </c>
      <c r="G9" s="229">
        <f>+F27</f>
        <v>158.93039999999996</v>
      </c>
      <c r="H9" s="134"/>
      <c r="J9" s="447"/>
    </row>
    <row r="10" spans="1:11" ht="22.9" customHeight="1">
      <c r="A10" s="135" t="s">
        <v>110</v>
      </c>
      <c r="B10" s="230"/>
      <c r="C10" s="230"/>
      <c r="D10" s="230"/>
      <c r="E10" s="230"/>
      <c r="F10" s="230"/>
      <c r="G10" s="230"/>
      <c r="H10" s="136"/>
      <c r="J10" s="447" t="s">
        <v>205</v>
      </c>
    </row>
    <row r="11" spans="1:11" ht="22.9" customHeight="1">
      <c r="A11" s="137" t="s">
        <v>111</v>
      </c>
      <c r="B11" s="231">
        <v>310.887</v>
      </c>
      <c r="C11" s="231">
        <v>324</v>
      </c>
      <c r="D11" s="231">
        <v>324</v>
      </c>
      <c r="E11" s="231">
        <v>324</v>
      </c>
      <c r="F11" s="231">
        <v>324</v>
      </c>
      <c r="G11" s="231">
        <v>324</v>
      </c>
      <c r="H11" s="138"/>
      <c r="J11" s="457"/>
    </row>
    <row r="12" spans="1:11" ht="22.9" customHeight="1">
      <c r="A12" s="137" t="s">
        <v>112</v>
      </c>
      <c r="B12" s="231"/>
      <c r="C12" s="231"/>
      <c r="D12" s="232"/>
      <c r="E12" s="232"/>
      <c r="F12" s="232"/>
      <c r="G12" s="232"/>
      <c r="H12" s="138"/>
      <c r="J12" s="447" t="s">
        <v>206</v>
      </c>
    </row>
    <row r="13" spans="1:11" ht="22.9" customHeight="1">
      <c r="A13" s="137" t="s">
        <v>113</v>
      </c>
      <c r="B13" s="231"/>
      <c r="C13" s="231"/>
      <c r="D13" s="232"/>
      <c r="E13" s="232"/>
      <c r="F13" s="232"/>
      <c r="G13" s="232"/>
      <c r="H13" s="138"/>
      <c r="J13" s="457"/>
    </row>
    <row r="14" spans="1:11" ht="22.9" customHeight="1">
      <c r="A14" s="137" t="s">
        <v>114</v>
      </c>
      <c r="B14" s="231"/>
      <c r="C14" s="231"/>
      <c r="D14" s="232"/>
      <c r="E14" s="232"/>
      <c r="F14" s="232"/>
      <c r="G14" s="232"/>
      <c r="H14" s="138"/>
      <c r="J14" s="332" t="s">
        <v>115</v>
      </c>
    </row>
    <row r="15" spans="1:11" ht="22.9" customHeight="1">
      <c r="A15" s="137" t="s">
        <v>116</v>
      </c>
      <c r="B15" s="231"/>
      <c r="C15" s="231"/>
      <c r="D15" s="232"/>
      <c r="E15" s="232"/>
      <c r="F15" s="232"/>
      <c r="G15" s="232"/>
      <c r="H15" s="138"/>
      <c r="J15" s="456" t="s">
        <v>207</v>
      </c>
    </row>
    <row r="16" spans="1:11" ht="22.9" customHeight="1">
      <c r="A16" s="137" t="s">
        <v>117</v>
      </c>
      <c r="B16" s="231"/>
      <c r="C16" s="231"/>
      <c r="D16" s="232"/>
      <c r="E16" s="232"/>
      <c r="F16" s="232"/>
      <c r="G16" s="232"/>
      <c r="H16" s="138"/>
      <c r="J16" s="458"/>
    </row>
    <row r="17" spans="1:10" ht="22.9" customHeight="1">
      <c r="A17" s="139" t="s">
        <v>118</v>
      </c>
      <c r="B17" s="233"/>
      <c r="C17" s="233"/>
      <c r="D17" s="234"/>
      <c r="E17" s="234"/>
      <c r="F17" s="234"/>
      <c r="G17" s="234"/>
      <c r="H17" s="140"/>
      <c r="J17" s="456" t="s">
        <v>208</v>
      </c>
    </row>
    <row r="18" spans="1:10" ht="22.9" customHeight="1">
      <c r="A18" s="141" t="s">
        <v>119</v>
      </c>
      <c r="B18" s="235">
        <v>666.51909999999998</v>
      </c>
      <c r="C18" s="235">
        <v>617.93039999999996</v>
      </c>
      <c r="D18" s="236">
        <v>554.93039999999996</v>
      </c>
      <c r="E18" s="236">
        <v>530.93039999999996</v>
      </c>
      <c r="F18" s="236">
        <v>506.93039999999996</v>
      </c>
      <c r="G18" s="236">
        <v>482.93039999999996</v>
      </c>
      <c r="H18" s="142"/>
      <c r="J18" s="456"/>
    </row>
    <row r="19" spans="1:10" ht="22.9" customHeight="1">
      <c r="A19" s="135" t="s">
        <v>120</v>
      </c>
      <c r="B19" s="230"/>
      <c r="C19" s="230"/>
      <c r="D19" s="237"/>
      <c r="E19" s="237"/>
      <c r="F19" s="237"/>
      <c r="G19" s="237"/>
      <c r="H19" s="143"/>
      <c r="J19" s="456"/>
    </row>
    <row r="20" spans="1:10" ht="22.9" customHeight="1">
      <c r="A20" s="144" t="s">
        <v>121</v>
      </c>
      <c r="B20" s="238"/>
      <c r="C20" s="238"/>
      <c r="D20" s="238"/>
      <c r="E20" s="238"/>
      <c r="F20" s="238"/>
      <c r="G20" s="238"/>
      <c r="H20" s="138"/>
      <c r="J20" s="333" t="s">
        <v>209</v>
      </c>
    </row>
    <row r="21" spans="1:10" ht="22.9" customHeight="1">
      <c r="A21" s="144" t="s">
        <v>122</v>
      </c>
      <c r="B21" s="231"/>
      <c r="C21" s="231">
        <v>0</v>
      </c>
      <c r="D21" s="231">
        <v>0</v>
      </c>
      <c r="E21" s="231">
        <v>0</v>
      </c>
      <c r="F21" s="231">
        <v>0</v>
      </c>
      <c r="G21" s="231">
        <v>0</v>
      </c>
      <c r="H21" s="138"/>
      <c r="J21" s="456" t="s">
        <v>210</v>
      </c>
    </row>
    <row r="22" spans="1:10" ht="22.9" customHeight="1">
      <c r="A22" s="144" t="s">
        <v>123</v>
      </c>
      <c r="B22" s="231"/>
      <c r="C22" s="231">
        <v>0</v>
      </c>
      <c r="D22" s="231">
        <v>0</v>
      </c>
      <c r="E22" s="231">
        <v>0</v>
      </c>
      <c r="F22" s="231">
        <v>0</v>
      </c>
      <c r="G22" s="231">
        <v>0</v>
      </c>
      <c r="H22" s="138"/>
      <c r="J22" s="458"/>
    </row>
    <row r="23" spans="1:10" ht="22.9" customHeight="1">
      <c r="A23" s="144" t="s">
        <v>124</v>
      </c>
      <c r="B23" s="231"/>
      <c r="C23" s="231">
        <v>0</v>
      </c>
      <c r="D23" s="231">
        <v>0</v>
      </c>
      <c r="E23" s="231">
        <v>0</v>
      </c>
      <c r="F23" s="231">
        <v>0</v>
      </c>
      <c r="G23" s="231">
        <v>0</v>
      </c>
      <c r="H23" s="138"/>
      <c r="J23" s="333" t="s">
        <v>211</v>
      </c>
    </row>
    <row r="24" spans="1:10" ht="22.9" customHeight="1">
      <c r="A24" s="145" t="s">
        <v>125</v>
      </c>
      <c r="B24" s="233"/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140"/>
      <c r="J24" s="333" t="s">
        <v>212</v>
      </c>
    </row>
    <row r="25" spans="1:10" ht="22.9" customHeight="1">
      <c r="A25" s="146" t="s">
        <v>126</v>
      </c>
      <c r="B25" s="235">
        <v>666.51909999999998</v>
      </c>
      <c r="C25" s="235">
        <v>617.93039999999996</v>
      </c>
      <c r="D25" s="236">
        <v>554.93039999999996</v>
      </c>
      <c r="E25" s="236">
        <v>530.93039999999996</v>
      </c>
      <c r="F25" s="236">
        <v>506.93039999999996</v>
      </c>
      <c r="G25" s="236">
        <v>482.93039999999996</v>
      </c>
      <c r="H25" s="147"/>
      <c r="J25" s="333" t="s">
        <v>213</v>
      </c>
    </row>
    <row r="26" spans="1:10" ht="22.9" customHeight="1">
      <c r="A26" s="148" t="s">
        <v>127</v>
      </c>
      <c r="B26" s="235">
        <v>372.58870000000002</v>
      </c>
      <c r="C26" s="235">
        <v>387</v>
      </c>
      <c r="D26" s="235">
        <v>348</v>
      </c>
      <c r="E26" s="235">
        <v>348</v>
      </c>
      <c r="F26" s="235">
        <v>348</v>
      </c>
      <c r="G26" s="235">
        <v>348</v>
      </c>
      <c r="H26" s="142"/>
      <c r="J26" s="333" t="s">
        <v>214</v>
      </c>
    </row>
    <row r="27" spans="1:10" ht="22.9" customHeight="1">
      <c r="A27" s="148" t="s">
        <v>128</v>
      </c>
      <c r="B27" s="229">
        <f>+B25-B26</f>
        <v>293.93039999999996</v>
      </c>
      <c r="C27" s="229">
        <f t="shared" ref="C27:G27" si="0">+C25-C26</f>
        <v>230.93039999999996</v>
      </c>
      <c r="D27" s="229">
        <f t="shared" si="0"/>
        <v>206.93039999999996</v>
      </c>
      <c r="E27" s="229">
        <f t="shared" si="0"/>
        <v>182.93039999999996</v>
      </c>
      <c r="F27" s="229">
        <f t="shared" si="0"/>
        <v>158.93039999999996</v>
      </c>
      <c r="G27" s="229">
        <f t="shared" si="0"/>
        <v>134.93039999999996</v>
      </c>
      <c r="H27" s="149"/>
      <c r="J27" s="333" t="s">
        <v>129</v>
      </c>
    </row>
    <row r="28" spans="1:10" ht="23.25">
      <c r="A28" s="150"/>
      <c r="B28" s="151"/>
      <c r="C28" s="152"/>
      <c r="D28" s="152"/>
      <c r="E28" s="152"/>
      <c r="F28" s="152"/>
      <c r="G28" s="152"/>
      <c r="H28" s="153"/>
      <c r="J28" s="131" t="s">
        <v>215</v>
      </c>
    </row>
    <row r="29" spans="1:10" ht="23.45" customHeight="1">
      <c r="B29" s="154"/>
      <c r="C29" s="154"/>
      <c r="D29" s="154"/>
      <c r="E29" s="154"/>
      <c r="F29" s="154"/>
      <c r="G29" s="154"/>
      <c r="H29" s="153"/>
      <c r="J29" s="456" t="s">
        <v>216</v>
      </c>
    </row>
    <row r="30" spans="1:10" ht="23.25">
      <c r="A30" s="155"/>
      <c r="B30" s="156"/>
      <c r="C30" s="156"/>
      <c r="D30" s="156"/>
      <c r="E30" s="156"/>
      <c r="F30" s="156"/>
      <c r="G30" s="156"/>
      <c r="H30" s="153"/>
      <c r="J30" s="456"/>
    </row>
    <row r="31" spans="1:10" ht="23.25">
      <c r="A31" s="155"/>
      <c r="B31" s="156"/>
      <c r="C31" s="156"/>
      <c r="D31" s="156"/>
      <c r="E31" s="156"/>
      <c r="F31" s="156"/>
      <c r="G31" s="156"/>
      <c r="H31" s="153"/>
      <c r="J31" s="456"/>
    </row>
    <row r="32" spans="1:10">
      <c r="J32" s="456"/>
    </row>
    <row r="33" spans="10:10">
      <c r="J33" s="131" t="s">
        <v>217</v>
      </c>
    </row>
    <row r="34" spans="10:10" ht="21" customHeight="1">
      <c r="J34" s="456" t="s">
        <v>218</v>
      </c>
    </row>
    <row r="35" spans="10:10" ht="28.5" customHeight="1">
      <c r="J35" s="456"/>
    </row>
    <row r="36" spans="10:10">
      <c r="J36" s="131" t="s">
        <v>219</v>
      </c>
    </row>
  </sheetData>
  <mergeCells count="13">
    <mergeCell ref="J34:J35"/>
    <mergeCell ref="J10:J11"/>
    <mergeCell ref="J12:J13"/>
    <mergeCell ref="J15:J16"/>
    <mergeCell ref="J17:J19"/>
    <mergeCell ref="J21:J22"/>
    <mergeCell ref="J29:J32"/>
    <mergeCell ref="J8:J9"/>
    <mergeCell ref="A2:H2"/>
    <mergeCell ref="A7:A8"/>
    <mergeCell ref="B7:B8"/>
    <mergeCell ref="H7:H8"/>
    <mergeCell ref="C7:G7"/>
  </mergeCells>
  <printOptions horizontalCentered="1"/>
  <pageMargins left="0.2" right="0.2" top="0.39370078740157483" bottom="0.27" header="0.27559055118110237" footer="0.2"/>
  <pageSetup paperSize="5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15"/>
  <sheetViews>
    <sheetView topLeftCell="D1" zoomScaleNormal="100" zoomScaleSheetLayoutView="80" workbookViewId="0">
      <selection activeCell="M16" sqref="M16"/>
    </sheetView>
  </sheetViews>
  <sheetFormatPr defaultRowHeight="21"/>
  <cols>
    <col min="1" max="1" width="4.28515625" style="100" customWidth="1"/>
    <col min="2" max="2" width="26" style="100" customWidth="1"/>
    <col min="3" max="3" width="14.5703125" style="100" customWidth="1"/>
    <col min="4" max="4" width="14.28515625" style="100" customWidth="1"/>
    <col min="5" max="5" width="14.42578125" style="100" customWidth="1"/>
    <col min="6" max="6" width="15" style="100" customWidth="1"/>
    <col min="7" max="7" width="14.140625" style="100" customWidth="1"/>
    <col min="8" max="8" width="15" style="100" customWidth="1"/>
    <col min="9" max="9" width="15.140625" style="100" customWidth="1"/>
    <col min="10" max="10" width="14.140625" style="100" customWidth="1"/>
    <col min="11" max="11" width="15" style="100" customWidth="1"/>
    <col min="12" max="12" width="15.42578125" style="100" customWidth="1"/>
    <col min="13" max="15" width="17.140625" style="100" customWidth="1"/>
    <col min="16" max="16" width="26.42578125" style="100" customWidth="1"/>
    <col min="17" max="256" width="9" style="100"/>
    <col min="257" max="257" width="4.28515625" style="100" customWidth="1"/>
    <col min="258" max="258" width="25.85546875" style="100" customWidth="1"/>
    <col min="259" max="259" width="14.85546875" style="100" customWidth="1"/>
    <col min="260" max="260" width="14.140625" style="100" customWidth="1"/>
    <col min="261" max="261" width="14.5703125" style="100" customWidth="1"/>
    <col min="262" max="262" width="14.28515625" style="100" customWidth="1"/>
    <col min="263" max="263" width="14.42578125" style="100" customWidth="1"/>
    <col min="264" max="264" width="15" style="100" customWidth="1"/>
    <col min="265" max="265" width="14.140625" style="100" customWidth="1"/>
    <col min="266" max="266" width="15" style="100" customWidth="1"/>
    <col min="267" max="267" width="15.140625" style="100" customWidth="1"/>
    <col min="268" max="268" width="14.140625" style="100" customWidth="1"/>
    <col min="269" max="269" width="15" style="100" customWidth="1"/>
    <col min="270" max="270" width="12" style="100" customWidth="1"/>
    <col min="271" max="271" width="17.140625" style="100" customWidth="1"/>
    <col min="272" max="272" width="26.42578125" style="100" customWidth="1"/>
    <col min="273" max="512" width="9" style="100"/>
    <col min="513" max="513" width="4.28515625" style="100" customWidth="1"/>
    <col min="514" max="514" width="25.85546875" style="100" customWidth="1"/>
    <col min="515" max="515" width="14.85546875" style="100" customWidth="1"/>
    <col min="516" max="516" width="14.140625" style="100" customWidth="1"/>
    <col min="517" max="517" width="14.5703125" style="100" customWidth="1"/>
    <col min="518" max="518" width="14.28515625" style="100" customWidth="1"/>
    <col min="519" max="519" width="14.42578125" style="100" customWidth="1"/>
    <col min="520" max="520" width="15" style="100" customWidth="1"/>
    <col min="521" max="521" width="14.140625" style="100" customWidth="1"/>
    <col min="522" max="522" width="15" style="100" customWidth="1"/>
    <col min="523" max="523" width="15.140625" style="100" customWidth="1"/>
    <col min="524" max="524" width="14.140625" style="100" customWidth="1"/>
    <col min="525" max="525" width="15" style="100" customWidth="1"/>
    <col min="526" max="526" width="12" style="100" customWidth="1"/>
    <col min="527" max="527" width="17.140625" style="100" customWidth="1"/>
    <col min="528" max="528" width="26.42578125" style="100" customWidth="1"/>
    <col min="529" max="768" width="9" style="100"/>
    <col min="769" max="769" width="4.28515625" style="100" customWidth="1"/>
    <col min="770" max="770" width="25.85546875" style="100" customWidth="1"/>
    <col min="771" max="771" width="14.85546875" style="100" customWidth="1"/>
    <col min="772" max="772" width="14.140625" style="100" customWidth="1"/>
    <col min="773" max="773" width="14.5703125" style="100" customWidth="1"/>
    <col min="774" max="774" width="14.28515625" style="100" customWidth="1"/>
    <col min="775" max="775" width="14.42578125" style="100" customWidth="1"/>
    <col min="776" max="776" width="15" style="100" customWidth="1"/>
    <col min="777" max="777" width="14.140625" style="100" customWidth="1"/>
    <col min="778" max="778" width="15" style="100" customWidth="1"/>
    <col min="779" max="779" width="15.140625" style="100" customWidth="1"/>
    <col min="780" max="780" width="14.140625" style="100" customWidth="1"/>
    <col min="781" max="781" width="15" style="100" customWidth="1"/>
    <col min="782" max="782" width="12" style="100" customWidth="1"/>
    <col min="783" max="783" width="17.140625" style="100" customWidth="1"/>
    <col min="784" max="784" width="26.42578125" style="100" customWidth="1"/>
    <col min="785" max="1024" width="9" style="100"/>
    <col min="1025" max="1025" width="4.28515625" style="100" customWidth="1"/>
    <col min="1026" max="1026" width="25.85546875" style="100" customWidth="1"/>
    <col min="1027" max="1027" width="14.85546875" style="100" customWidth="1"/>
    <col min="1028" max="1028" width="14.140625" style="100" customWidth="1"/>
    <col min="1029" max="1029" width="14.5703125" style="100" customWidth="1"/>
    <col min="1030" max="1030" width="14.28515625" style="100" customWidth="1"/>
    <col min="1031" max="1031" width="14.42578125" style="100" customWidth="1"/>
    <col min="1032" max="1032" width="15" style="100" customWidth="1"/>
    <col min="1033" max="1033" width="14.140625" style="100" customWidth="1"/>
    <col min="1034" max="1034" width="15" style="100" customWidth="1"/>
    <col min="1035" max="1035" width="15.140625" style="100" customWidth="1"/>
    <col min="1036" max="1036" width="14.140625" style="100" customWidth="1"/>
    <col min="1037" max="1037" width="15" style="100" customWidth="1"/>
    <col min="1038" max="1038" width="12" style="100" customWidth="1"/>
    <col min="1039" max="1039" width="17.140625" style="100" customWidth="1"/>
    <col min="1040" max="1040" width="26.42578125" style="100" customWidth="1"/>
    <col min="1041" max="1280" width="9" style="100"/>
    <col min="1281" max="1281" width="4.28515625" style="100" customWidth="1"/>
    <col min="1282" max="1282" width="25.85546875" style="100" customWidth="1"/>
    <col min="1283" max="1283" width="14.85546875" style="100" customWidth="1"/>
    <col min="1284" max="1284" width="14.140625" style="100" customWidth="1"/>
    <col min="1285" max="1285" width="14.5703125" style="100" customWidth="1"/>
    <col min="1286" max="1286" width="14.28515625" style="100" customWidth="1"/>
    <col min="1287" max="1287" width="14.42578125" style="100" customWidth="1"/>
    <col min="1288" max="1288" width="15" style="100" customWidth="1"/>
    <col min="1289" max="1289" width="14.140625" style="100" customWidth="1"/>
    <col min="1290" max="1290" width="15" style="100" customWidth="1"/>
    <col min="1291" max="1291" width="15.140625" style="100" customWidth="1"/>
    <col min="1292" max="1292" width="14.140625" style="100" customWidth="1"/>
    <col min="1293" max="1293" width="15" style="100" customWidth="1"/>
    <col min="1294" max="1294" width="12" style="100" customWidth="1"/>
    <col min="1295" max="1295" width="17.140625" style="100" customWidth="1"/>
    <col min="1296" max="1296" width="26.42578125" style="100" customWidth="1"/>
    <col min="1297" max="1536" width="9" style="100"/>
    <col min="1537" max="1537" width="4.28515625" style="100" customWidth="1"/>
    <col min="1538" max="1538" width="25.85546875" style="100" customWidth="1"/>
    <col min="1539" max="1539" width="14.85546875" style="100" customWidth="1"/>
    <col min="1540" max="1540" width="14.140625" style="100" customWidth="1"/>
    <col min="1541" max="1541" width="14.5703125" style="100" customWidth="1"/>
    <col min="1542" max="1542" width="14.28515625" style="100" customWidth="1"/>
    <col min="1543" max="1543" width="14.42578125" style="100" customWidth="1"/>
    <col min="1544" max="1544" width="15" style="100" customWidth="1"/>
    <col min="1545" max="1545" width="14.140625" style="100" customWidth="1"/>
    <col min="1546" max="1546" width="15" style="100" customWidth="1"/>
    <col min="1547" max="1547" width="15.140625" style="100" customWidth="1"/>
    <col min="1548" max="1548" width="14.140625" style="100" customWidth="1"/>
    <col min="1549" max="1549" width="15" style="100" customWidth="1"/>
    <col min="1550" max="1550" width="12" style="100" customWidth="1"/>
    <col min="1551" max="1551" width="17.140625" style="100" customWidth="1"/>
    <col min="1552" max="1552" width="26.42578125" style="100" customWidth="1"/>
    <col min="1553" max="1792" width="9" style="100"/>
    <col min="1793" max="1793" width="4.28515625" style="100" customWidth="1"/>
    <col min="1794" max="1794" width="25.85546875" style="100" customWidth="1"/>
    <col min="1795" max="1795" width="14.85546875" style="100" customWidth="1"/>
    <col min="1796" max="1796" width="14.140625" style="100" customWidth="1"/>
    <col min="1797" max="1797" width="14.5703125" style="100" customWidth="1"/>
    <col min="1798" max="1798" width="14.28515625" style="100" customWidth="1"/>
    <col min="1799" max="1799" width="14.42578125" style="100" customWidth="1"/>
    <col min="1800" max="1800" width="15" style="100" customWidth="1"/>
    <col min="1801" max="1801" width="14.140625" style="100" customWidth="1"/>
    <col min="1802" max="1802" width="15" style="100" customWidth="1"/>
    <col min="1803" max="1803" width="15.140625" style="100" customWidth="1"/>
    <col min="1804" max="1804" width="14.140625" style="100" customWidth="1"/>
    <col min="1805" max="1805" width="15" style="100" customWidth="1"/>
    <col min="1806" max="1806" width="12" style="100" customWidth="1"/>
    <col min="1807" max="1807" width="17.140625" style="100" customWidth="1"/>
    <col min="1808" max="1808" width="26.42578125" style="100" customWidth="1"/>
    <col min="1809" max="2048" width="9" style="100"/>
    <col min="2049" max="2049" width="4.28515625" style="100" customWidth="1"/>
    <col min="2050" max="2050" width="25.85546875" style="100" customWidth="1"/>
    <col min="2051" max="2051" width="14.85546875" style="100" customWidth="1"/>
    <col min="2052" max="2052" width="14.140625" style="100" customWidth="1"/>
    <col min="2053" max="2053" width="14.5703125" style="100" customWidth="1"/>
    <col min="2054" max="2054" width="14.28515625" style="100" customWidth="1"/>
    <col min="2055" max="2055" width="14.42578125" style="100" customWidth="1"/>
    <col min="2056" max="2056" width="15" style="100" customWidth="1"/>
    <col min="2057" max="2057" width="14.140625" style="100" customWidth="1"/>
    <col min="2058" max="2058" width="15" style="100" customWidth="1"/>
    <col min="2059" max="2059" width="15.140625" style="100" customWidth="1"/>
    <col min="2060" max="2060" width="14.140625" style="100" customWidth="1"/>
    <col min="2061" max="2061" width="15" style="100" customWidth="1"/>
    <col min="2062" max="2062" width="12" style="100" customWidth="1"/>
    <col min="2063" max="2063" width="17.140625" style="100" customWidth="1"/>
    <col min="2064" max="2064" width="26.42578125" style="100" customWidth="1"/>
    <col min="2065" max="2304" width="9" style="100"/>
    <col min="2305" max="2305" width="4.28515625" style="100" customWidth="1"/>
    <col min="2306" max="2306" width="25.85546875" style="100" customWidth="1"/>
    <col min="2307" max="2307" width="14.85546875" style="100" customWidth="1"/>
    <col min="2308" max="2308" width="14.140625" style="100" customWidth="1"/>
    <col min="2309" max="2309" width="14.5703125" style="100" customWidth="1"/>
    <col min="2310" max="2310" width="14.28515625" style="100" customWidth="1"/>
    <col min="2311" max="2311" width="14.42578125" style="100" customWidth="1"/>
    <col min="2312" max="2312" width="15" style="100" customWidth="1"/>
    <col min="2313" max="2313" width="14.140625" style="100" customWidth="1"/>
    <col min="2314" max="2314" width="15" style="100" customWidth="1"/>
    <col min="2315" max="2315" width="15.140625" style="100" customWidth="1"/>
    <col min="2316" max="2316" width="14.140625" style="100" customWidth="1"/>
    <col min="2317" max="2317" width="15" style="100" customWidth="1"/>
    <col min="2318" max="2318" width="12" style="100" customWidth="1"/>
    <col min="2319" max="2319" width="17.140625" style="100" customWidth="1"/>
    <col min="2320" max="2320" width="26.42578125" style="100" customWidth="1"/>
    <col min="2321" max="2560" width="9" style="100"/>
    <col min="2561" max="2561" width="4.28515625" style="100" customWidth="1"/>
    <col min="2562" max="2562" width="25.85546875" style="100" customWidth="1"/>
    <col min="2563" max="2563" width="14.85546875" style="100" customWidth="1"/>
    <col min="2564" max="2564" width="14.140625" style="100" customWidth="1"/>
    <col min="2565" max="2565" width="14.5703125" style="100" customWidth="1"/>
    <col min="2566" max="2566" width="14.28515625" style="100" customWidth="1"/>
    <col min="2567" max="2567" width="14.42578125" style="100" customWidth="1"/>
    <col min="2568" max="2568" width="15" style="100" customWidth="1"/>
    <col min="2569" max="2569" width="14.140625" style="100" customWidth="1"/>
    <col min="2570" max="2570" width="15" style="100" customWidth="1"/>
    <col min="2571" max="2571" width="15.140625" style="100" customWidth="1"/>
    <col min="2572" max="2572" width="14.140625" style="100" customWidth="1"/>
    <col min="2573" max="2573" width="15" style="100" customWidth="1"/>
    <col min="2574" max="2574" width="12" style="100" customWidth="1"/>
    <col min="2575" max="2575" width="17.140625" style="100" customWidth="1"/>
    <col min="2576" max="2576" width="26.42578125" style="100" customWidth="1"/>
    <col min="2577" max="2816" width="9" style="100"/>
    <col min="2817" max="2817" width="4.28515625" style="100" customWidth="1"/>
    <col min="2818" max="2818" width="25.85546875" style="100" customWidth="1"/>
    <col min="2819" max="2819" width="14.85546875" style="100" customWidth="1"/>
    <col min="2820" max="2820" width="14.140625" style="100" customWidth="1"/>
    <col min="2821" max="2821" width="14.5703125" style="100" customWidth="1"/>
    <col min="2822" max="2822" width="14.28515625" style="100" customWidth="1"/>
    <col min="2823" max="2823" width="14.42578125" style="100" customWidth="1"/>
    <col min="2824" max="2824" width="15" style="100" customWidth="1"/>
    <col min="2825" max="2825" width="14.140625" style="100" customWidth="1"/>
    <col min="2826" max="2826" width="15" style="100" customWidth="1"/>
    <col min="2827" max="2827" width="15.140625" style="100" customWidth="1"/>
    <col min="2828" max="2828" width="14.140625" style="100" customWidth="1"/>
    <col min="2829" max="2829" width="15" style="100" customWidth="1"/>
    <col min="2830" max="2830" width="12" style="100" customWidth="1"/>
    <col min="2831" max="2831" width="17.140625" style="100" customWidth="1"/>
    <col min="2832" max="2832" width="26.42578125" style="100" customWidth="1"/>
    <col min="2833" max="3072" width="9" style="100"/>
    <col min="3073" max="3073" width="4.28515625" style="100" customWidth="1"/>
    <col min="3074" max="3074" width="25.85546875" style="100" customWidth="1"/>
    <col min="3075" max="3075" width="14.85546875" style="100" customWidth="1"/>
    <col min="3076" max="3076" width="14.140625" style="100" customWidth="1"/>
    <col min="3077" max="3077" width="14.5703125" style="100" customWidth="1"/>
    <col min="3078" max="3078" width="14.28515625" style="100" customWidth="1"/>
    <col min="3079" max="3079" width="14.42578125" style="100" customWidth="1"/>
    <col min="3080" max="3080" width="15" style="100" customWidth="1"/>
    <col min="3081" max="3081" width="14.140625" style="100" customWidth="1"/>
    <col min="3082" max="3082" width="15" style="100" customWidth="1"/>
    <col min="3083" max="3083" width="15.140625" style="100" customWidth="1"/>
    <col min="3084" max="3084" width="14.140625" style="100" customWidth="1"/>
    <col min="3085" max="3085" width="15" style="100" customWidth="1"/>
    <col min="3086" max="3086" width="12" style="100" customWidth="1"/>
    <col min="3087" max="3087" width="17.140625" style="100" customWidth="1"/>
    <col min="3088" max="3088" width="26.42578125" style="100" customWidth="1"/>
    <col min="3089" max="3328" width="9" style="100"/>
    <col min="3329" max="3329" width="4.28515625" style="100" customWidth="1"/>
    <col min="3330" max="3330" width="25.85546875" style="100" customWidth="1"/>
    <col min="3331" max="3331" width="14.85546875" style="100" customWidth="1"/>
    <col min="3332" max="3332" width="14.140625" style="100" customWidth="1"/>
    <col min="3333" max="3333" width="14.5703125" style="100" customWidth="1"/>
    <col min="3334" max="3334" width="14.28515625" style="100" customWidth="1"/>
    <col min="3335" max="3335" width="14.42578125" style="100" customWidth="1"/>
    <col min="3336" max="3336" width="15" style="100" customWidth="1"/>
    <col min="3337" max="3337" width="14.140625" style="100" customWidth="1"/>
    <col min="3338" max="3338" width="15" style="100" customWidth="1"/>
    <col min="3339" max="3339" width="15.140625" style="100" customWidth="1"/>
    <col min="3340" max="3340" width="14.140625" style="100" customWidth="1"/>
    <col min="3341" max="3341" width="15" style="100" customWidth="1"/>
    <col min="3342" max="3342" width="12" style="100" customWidth="1"/>
    <col min="3343" max="3343" width="17.140625" style="100" customWidth="1"/>
    <col min="3344" max="3344" width="26.42578125" style="100" customWidth="1"/>
    <col min="3345" max="3584" width="9" style="100"/>
    <col min="3585" max="3585" width="4.28515625" style="100" customWidth="1"/>
    <col min="3586" max="3586" width="25.85546875" style="100" customWidth="1"/>
    <col min="3587" max="3587" width="14.85546875" style="100" customWidth="1"/>
    <col min="3588" max="3588" width="14.140625" style="100" customWidth="1"/>
    <col min="3589" max="3589" width="14.5703125" style="100" customWidth="1"/>
    <col min="3590" max="3590" width="14.28515625" style="100" customWidth="1"/>
    <col min="3591" max="3591" width="14.42578125" style="100" customWidth="1"/>
    <col min="3592" max="3592" width="15" style="100" customWidth="1"/>
    <col min="3593" max="3593" width="14.140625" style="100" customWidth="1"/>
    <col min="3594" max="3594" width="15" style="100" customWidth="1"/>
    <col min="3595" max="3595" width="15.140625" style="100" customWidth="1"/>
    <col min="3596" max="3596" width="14.140625" style="100" customWidth="1"/>
    <col min="3597" max="3597" width="15" style="100" customWidth="1"/>
    <col min="3598" max="3598" width="12" style="100" customWidth="1"/>
    <col min="3599" max="3599" width="17.140625" style="100" customWidth="1"/>
    <col min="3600" max="3600" width="26.42578125" style="100" customWidth="1"/>
    <col min="3601" max="3840" width="9" style="100"/>
    <col min="3841" max="3841" width="4.28515625" style="100" customWidth="1"/>
    <col min="3842" max="3842" width="25.85546875" style="100" customWidth="1"/>
    <col min="3843" max="3843" width="14.85546875" style="100" customWidth="1"/>
    <col min="3844" max="3844" width="14.140625" style="100" customWidth="1"/>
    <col min="3845" max="3845" width="14.5703125" style="100" customWidth="1"/>
    <col min="3846" max="3846" width="14.28515625" style="100" customWidth="1"/>
    <col min="3847" max="3847" width="14.42578125" style="100" customWidth="1"/>
    <col min="3848" max="3848" width="15" style="100" customWidth="1"/>
    <col min="3849" max="3849" width="14.140625" style="100" customWidth="1"/>
    <col min="3850" max="3850" width="15" style="100" customWidth="1"/>
    <col min="3851" max="3851" width="15.140625" style="100" customWidth="1"/>
    <col min="3852" max="3852" width="14.140625" style="100" customWidth="1"/>
    <col min="3853" max="3853" width="15" style="100" customWidth="1"/>
    <col min="3854" max="3854" width="12" style="100" customWidth="1"/>
    <col min="3855" max="3855" width="17.140625" style="100" customWidth="1"/>
    <col min="3856" max="3856" width="26.42578125" style="100" customWidth="1"/>
    <col min="3857" max="4096" width="9" style="100"/>
    <col min="4097" max="4097" width="4.28515625" style="100" customWidth="1"/>
    <col min="4098" max="4098" width="25.85546875" style="100" customWidth="1"/>
    <col min="4099" max="4099" width="14.85546875" style="100" customWidth="1"/>
    <col min="4100" max="4100" width="14.140625" style="100" customWidth="1"/>
    <col min="4101" max="4101" width="14.5703125" style="100" customWidth="1"/>
    <col min="4102" max="4102" width="14.28515625" style="100" customWidth="1"/>
    <col min="4103" max="4103" width="14.42578125" style="100" customWidth="1"/>
    <col min="4104" max="4104" width="15" style="100" customWidth="1"/>
    <col min="4105" max="4105" width="14.140625" style="100" customWidth="1"/>
    <col min="4106" max="4106" width="15" style="100" customWidth="1"/>
    <col min="4107" max="4107" width="15.140625" style="100" customWidth="1"/>
    <col min="4108" max="4108" width="14.140625" style="100" customWidth="1"/>
    <col min="4109" max="4109" width="15" style="100" customWidth="1"/>
    <col min="4110" max="4110" width="12" style="100" customWidth="1"/>
    <col min="4111" max="4111" width="17.140625" style="100" customWidth="1"/>
    <col min="4112" max="4112" width="26.42578125" style="100" customWidth="1"/>
    <col min="4113" max="4352" width="9" style="100"/>
    <col min="4353" max="4353" width="4.28515625" style="100" customWidth="1"/>
    <col min="4354" max="4354" width="25.85546875" style="100" customWidth="1"/>
    <col min="4355" max="4355" width="14.85546875" style="100" customWidth="1"/>
    <col min="4356" max="4356" width="14.140625" style="100" customWidth="1"/>
    <col min="4357" max="4357" width="14.5703125" style="100" customWidth="1"/>
    <col min="4358" max="4358" width="14.28515625" style="100" customWidth="1"/>
    <col min="4359" max="4359" width="14.42578125" style="100" customWidth="1"/>
    <col min="4360" max="4360" width="15" style="100" customWidth="1"/>
    <col min="4361" max="4361" width="14.140625" style="100" customWidth="1"/>
    <col min="4362" max="4362" width="15" style="100" customWidth="1"/>
    <col min="4363" max="4363" width="15.140625" style="100" customWidth="1"/>
    <col min="4364" max="4364" width="14.140625" style="100" customWidth="1"/>
    <col min="4365" max="4365" width="15" style="100" customWidth="1"/>
    <col min="4366" max="4366" width="12" style="100" customWidth="1"/>
    <col min="4367" max="4367" width="17.140625" style="100" customWidth="1"/>
    <col min="4368" max="4368" width="26.42578125" style="100" customWidth="1"/>
    <col min="4369" max="4608" width="9" style="100"/>
    <col min="4609" max="4609" width="4.28515625" style="100" customWidth="1"/>
    <col min="4610" max="4610" width="25.85546875" style="100" customWidth="1"/>
    <col min="4611" max="4611" width="14.85546875" style="100" customWidth="1"/>
    <col min="4612" max="4612" width="14.140625" style="100" customWidth="1"/>
    <col min="4613" max="4613" width="14.5703125" style="100" customWidth="1"/>
    <col min="4614" max="4614" width="14.28515625" style="100" customWidth="1"/>
    <col min="4615" max="4615" width="14.42578125" style="100" customWidth="1"/>
    <col min="4616" max="4616" width="15" style="100" customWidth="1"/>
    <col min="4617" max="4617" width="14.140625" style="100" customWidth="1"/>
    <col min="4618" max="4618" width="15" style="100" customWidth="1"/>
    <col min="4619" max="4619" width="15.140625" style="100" customWidth="1"/>
    <col min="4620" max="4620" width="14.140625" style="100" customWidth="1"/>
    <col min="4621" max="4621" width="15" style="100" customWidth="1"/>
    <col min="4622" max="4622" width="12" style="100" customWidth="1"/>
    <col min="4623" max="4623" width="17.140625" style="100" customWidth="1"/>
    <col min="4624" max="4624" width="26.42578125" style="100" customWidth="1"/>
    <col min="4625" max="4864" width="9" style="100"/>
    <col min="4865" max="4865" width="4.28515625" style="100" customWidth="1"/>
    <col min="4866" max="4866" width="25.85546875" style="100" customWidth="1"/>
    <col min="4867" max="4867" width="14.85546875" style="100" customWidth="1"/>
    <col min="4868" max="4868" width="14.140625" style="100" customWidth="1"/>
    <col min="4869" max="4869" width="14.5703125" style="100" customWidth="1"/>
    <col min="4870" max="4870" width="14.28515625" style="100" customWidth="1"/>
    <col min="4871" max="4871" width="14.42578125" style="100" customWidth="1"/>
    <col min="4872" max="4872" width="15" style="100" customWidth="1"/>
    <col min="4873" max="4873" width="14.140625" style="100" customWidth="1"/>
    <col min="4874" max="4874" width="15" style="100" customWidth="1"/>
    <col min="4875" max="4875" width="15.140625" style="100" customWidth="1"/>
    <col min="4876" max="4876" width="14.140625" style="100" customWidth="1"/>
    <col min="4877" max="4877" width="15" style="100" customWidth="1"/>
    <col min="4878" max="4878" width="12" style="100" customWidth="1"/>
    <col min="4879" max="4879" width="17.140625" style="100" customWidth="1"/>
    <col min="4880" max="4880" width="26.42578125" style="100" customWidth="1"/>
    <col min="4881" max="5120" width="9" style="100"/>
    <col min="5121" max="5121" width="4.28515625" style="100" customWidth="1"/>
    <col min="5122" max="5122" width="25.85546875" style="100" customWidth="1"/>
    <col min="5123" max="5123" width="14.85546875" style="100" customWidth="1"/>
    <col min="5124" max="5124" width="14.140625" style="100" customWidth="1"/>
    <col min="5125" max="5125" width="14.5703125" style="100" customWidth="1"/>
    <col min="5126" max="5126" width="14.28515625" style="100" customWidth="1"/>
    <col min="5127" max="5127" width="14.42578125" style="100" customWidth="1"/>
    <col min="5128" max="5128" width="15" style="100" customWidth="1"/>
    <col min="5129" max="5129" width="14.140625" style="100" customWidth="1"/>
    <col min="5130" max="5130" width="15" style="100" customWidth="1"/>
    <col min="5131" max="5131" width="15.140625" style="100" customWidth="1"/>
    <col min="5132" max="5132" width="14.140625" style="100" customWidth="1"/>
    <col min="5133" max="5133" width="15" style="100" customWidth="1"/>
    <col min="5134" max="5134" width="12" style="100" customWidth="1"/>
    <col min="5135" max="5135" width="17.140625" style="100" customWidth="1"/>
    <col min="5136" max="5136" width="26.42578125" style="100" customWidth="1"/>
    <col min="5137" max="5376" width="9" style="100"/>
    <col min="5377" max="5377" width="4.28515625" style="100" customWidth="1"/>
    <col min="5378" max="5378" width="25.85546875" style="100" customWidth="1"/>
    <col min="5379" max="5379" width="14.85546875" style="100" customWidth="1"/>
    <col min="5380" max="5380" width="14.140625" style="100" customWidth="1"/>
    <col min="5381" max="5381" width="14.5703125" style="100" customWidth="1"/>
    <col min="5382" max="5382" width="14.28515625" style="100" customWidth="1"/>
    <col min="5383" max="5383" width="14.42578125" style="100" customWidth="1"/>
    <col min="5384" max="5384" width="15" style="100" customWidth="1"/>
    <col min="5385" max="5385" width="14.140625" style="100" customWidth="1"/>
    <col min="5386" max="5386" width="15" style="100" customWidth="1"/>
    <col min="5387" max="5387" width="15.140625" style="100" customWidth="1"/>
    <col min="5388" max="5388" width="14.140625" style="100" customWidth="1"/>
    <col min="5389" max="5389" width="15" style="100" customWidth="1"/>
    <col min="5390" max="5390" width="12" style="100" customWidth="1"/>
    <col min="5391" max="5391" width="17.140625" style="100" customWidth="1"/>
    <col min="5392" max="5392" width="26.42578125" style="100" customWidth="1"/>
    <col min="5393" max="5632" width="9" style="100"/>
    <col min="5633" max="5633" width="4.28515625" style="100" customWidth="1"/>
    <col min="5634" max="5634" width="25.85546875" style="100" customWidth="1"/>
    <col min="5635" max="5635" width="14.85546875" style="100" customWidth="1"/>
    <col min="5636" max="5636" width="14.140625" style="100" customWidth="1"/>
    <col min="5637" max="5637" width="14.5703125" style="100" customWidth="1"/>
    <col min="5638" max="5638" width="14.28515625" style="100" customWidth="1"/>
    <col min="5639" max="5639" width="14.42578125" style="100" customWidth="1"/>
    <col min="5640" max="5640" width="15" style="100" customWidth="1"/>
    <col min="5641" max="5641" width="14.140625" style="100" customWidth="1"/>
    <col min="5642" max="5642" width="15" style="100" customWidth="1"/>
    <col min="5643" max="5643" width="15.140625" style="100" customWidth="1"/>
    <col min="5644" max="5644" width="14.140625" style="100" customWidth="1"/>
    <col min="5645" max="5645" width="15" style="100" customWidth="1"/>
    <col min="5646" max="5646" width="12" style="100" customWidth="1"/>
    <col min="5647" max="5647" width="17.140625" style="100" customWidth="1"/>
    <col min="5648" max="5648" width="26.42578125" style="100" customWidth="1"/>
    <col min="5649" max="5888" width="9" style="100"/>
    <col min="5889" max="5889" width="4.28515625" style="100" customWidth="1"/>
    <col min="5890" max="5890" width="25.85546875" style="100" customWidth="1"/>
    <col min="5891" max="5891" width="14.85546875" style="100" customWidth="1"/>
    <col min="5892" max="5892" width="14.140625" style="100" customWidth="1"/>
    <col min="5893" max="5893" width="14.5703125" style="100" customWidth="1"/>
    <col min="5894" max="5894" width="14.28515625" style="100" customWidth="1"/>
    <col min="5895" max="5895" width="14.42578125" style="100" customWidth="1"/>
    <col min="5896" max="5896" width="15" style="100" customWidth="1"/>
    <col min="5897" max="5897" width="14.140625" style="100" customWidth="1"/>
    <col min="5898" max="5898" width="15" style="100" customWidth="1"/>
    <col min="5899" max="5899" width="15.140625" style="100" customWidth="1"/>
    <col min="5900" max="5900" width="14.140625" style="100" customWidth="1"/>
    <col min="5901" max="5901" width="15" style="100" customWidth="1"/>
    <col min="5902" max="5902" width="12" style="100" customWidth="1"/>
    <col min="5903" max="5903" width="17.140625" style="100" customWidth="1"/>
    <col min="5904" max="5904" width="26.42578125" style="100" customWidth="1"/>
    <col min="5905" max="6144" width="9" style="100"/>
    <col min="6145" max="6145" width="4.28515625" style="100" customWidth="1"/>
    <col min="6146" max="6146" width="25.85546875" style="100" customWidth="1"/>
    <col min="6147" max="6147" width="14.85546875" style="100" customWidth="1"/>
    <col min="6148" max="6148" width="14.140625" style="100" customWidth="1"/>
    <col min="6149" max="6149" width="14.5703125" style="100" customWidth="1"/>
    <col min="6150" max="6150" width="14.28515625" style="100" customWidth="1"/>
    <col min="6151" max="6151" width="14.42578125" style="100" customWidth="1"/>
    <col min="6152" max="6152" width="15" style="100" customWidth="1"/>
    <col min="6153" max="6153" width="14.140625" style="100" customWidth="1"/>
    <col min="6154" max="6154" width="15" style="100" customWidth="1"/>
    <col min="6155" max="6155" width="15.140625" style="100" customWidth="1"/>
    <col min="6156" max="6156" width="14.140625" style="100" customWidth="1"/>
    <col min="6157" max="6157" width="15" style="100" customWidth="1"/>
    <col min="6158" max="6158" width="12" style="100" customWidth="1"/>
    <col min="6159" max="6159" width="17.140625" style="100" customWidth="1"/>
    <col min="6160" max="6160" width="26.42578125" style="100" customWidth="1"/>
    <col min="6161" max="6400" width="9" style="100"/>
    <col min="6401" max="6401" width="4.28515625" style="100" customWidth="1"/>
    <col min="6402" max="6402" width="25.85546875" style="100" customWidth="1"/>
    <col min="6403" max="6403" width="14.85546875" style="100" customWidth="1"/>
    <col min="6404" max="6404" width="14.140625" style="100" customWidth="1"/>
    <col min="6405" max="6405" width="14.5703125" style="100" customWidth="1"/>
    <col min="6406" max="6406" width="14.28515625" style="100" customWidth="1"/>
    <col min="6407" max="6407" width="14.42578125" style="100" customWidth="1"/>
    <col min="6408" max="6408" width="15" style="100" customWidth="1"/>
    <col min="6409" max="6409" width="14.140625" style="100" customWidth="1"/>
    <col min="6410" max="6410" width="15" style="100" customWidth="1"/>
    <col min="6411" max="6411" width="15.140625" style="100" customWidth="1"/>
    <col min="6412" max="6412" width="14.140625" style="100" customWidth="1"/>
    <col min="6413" max="6413" width="15" style="100" customWidth="1"/>
    <col min="6414" max="6414" width="12" style="100" customWidth="1"/>
    <col min="6415" max="6415" width="17.140625" style="100" customWidth="1"/>
    <col min="6416" max="6416" width="26.42578125" style="100" customWidth="1"/>
    <col min="6417" max="6656" width="9" style="100"/>
    <col min="6657" max="6657" width="4.28515625" style="100" customWidth="1"/>
    <col min="6658" max="6658" width="25.85546875" style="100" customWidth="1"/>
    <col min="6659" max="6659" width="14.85546875" style="100" customWidth="1"/>
    <col min="6660" max="6660" width="14.140625" style="100" customWidth="1"/>
    <col min="6661" max="6661" width="14.5703125" style="100" customWidth="1"/>
    <col min="6662" max="6662" width="14.28515625" style="100" customWidth="1"/>
    <col min="6663" max="6663" width="14.42578125" style="100" customWidth="1"/>
    <col min="6664" max="6664" width="15" style="100" customWidth="1"/>
    <col min="6665" max="6665" width="14.140625" style="100" customWidth="1"/>
    <col min="6666" max="6666" width="15" style="100" customWidth="1"/>
    <col min="6667" max="6667" width="15.140625" style="100" customWidth="1"/>
    <col min="6668" max="6668" width="14.140625" style="100" customWidth="1"/>
    <col min="6669" max="6669" width="15" style="100" customWidth="1"/>
    <col min="6670" max="6670" width="12" style="100" customWidth="1"/>
    <col min="6671" max="6671" width="17.140625" style="100" customWidth="1"/>
    <col min="6672" max="6672" width="26.42578125" style="100" customWidth="1"/>
    <col min="6673" max="6912" width="9" style="100"/>
    <col min="6913" max="6913" width="4.28515625" style="100" customWidth="1"/>
    <col min="6914" max="6914" width="25.85546875" style="100" customWidth="1"/>
    <col min="6915" max="6915" width="14.85546875" style="100" customWidth="1"/>
    <col min="6916" max="6916" width="14.140625" style="100" customWidth="1"/>
    <col min="6917" max="6917" width="14.5703125" style="100" customWidth="1"/>
    <col min="6918" max="6918" width="14.28515625" style="100" customWidth="1"/>
    <col min="6919" max="6919" width="14.42578125" style="100" customWidth="1"/>
    <col min="6920" max="6920" width="15" style="100" customWidth="1"/>
    <col min="6921" max="6921" width="14.140625" style="100" customWidth="1"/>
    <col min="6922" max="6922" width="15" style="100" customWidth="1"/>
    <col min="6923" max="6923" width="15.140625" style="100" customWidth="1"/>
    <col min="6924" max="6924" width="14.140625" style="100" customWidth="1"/>
    <col min="6925" max="6925" width="15" style="100" customWidth="1"/>
    <col min="6926" max="6926" width="12" style="100" customWidth="1"/>
    <col min="6927" max="6927" width="17.140625" style="100" customWidth="1"/>
    <col min="6928" max="6928" width="26.42578125" style="100" customWidth="1"/>
    <col min="6929" max="7168" width="9" style="100"/>
    <col min="7169" max="7169" width="4.28515625" style="100" customWidth="1"/>
    <col min="7170" max="7170" width="25.85546875" style="100" customWidth="1"/>
    <col min="7171" max="7171" width="14.85546875" style="100" customWidth="1"/>
    <col min="7172" max="7172" width="14.140625" style="100" customWidth="1"/>
    <col min="7173" max="7173" width="14.5703125" style="100" customWidth="1"/>
    <col min="7174" max="7174" width="14.28515625" style="100" customWidth="1"/>
    <col min="7175" max="7175" width="14.42578125" style="100" customWidth="1"/>
    <col min="7176" max="7176" width="15" style="100" customWidth="1"/>
    <col min="7177" max="7177" width="14.140625" style="100" customWidth="1"/>
    <col min="7178" max="7178" width="15" style="100" customWidth="1"/>
    <col min="7179" max="7179" width="15.140625" style="100" customWidth="1"/>
    <col min="7180" max="7180" width="14.140625" style="100" customWidth="1"/>
    <col min="7181" max="7181" width="15" style="100" customWidth="1"/>
    <col min="7182" max="7182" width="12" style="100" customWidth="1"/>
    <col min="7183" max="7183" width="17.140625" style="100" customWidth="1"/>
    <col min="7184" max="7184" width="26.42578125" style="100" customWidth="1"/>
    <col min="7185" max="7424" width="9" style="100"/>
    <col min="7425" max="7425" width="4.28515625" style="100" customWidth="1"/>
    <col min="7426" max="7426" width="25.85546875" style="100" customWidth="1"/>
    <col min="7427" max="7427" width="14.85546875" style="100" customWidth="1"/>
    <col min="7428" max="7428" width="14.140625" style="100" customWidth="1"/>
    <col min="7429" max="7429" width="14.5703125" style="100" customWidth="1"/>
    <col min="7430" max="7430" width="14.28515625" style="100" customWidth="1"/>
    <col min="7431" max="7431" width="14.42578125" style="100" customWidth="1"/>
    <col min="7432" max="7432" width="15" style="100" customWidth="1"/>
    <col min="7433" max="7433" width="14.140625" style="100" customWidth="1"/>
    <col min="7434" max="7434" width="15" style="100" customWidth="1"/>
    <col min="7435" max="7435" width="15.140625" style="100" customWidth="1"/>
    <col min="7436" max="7436" width="14.140625" style="100" customWidth="1"/>
    <col min="7437" max="7437" width="15" style="100" customWidth="1"/>
    <col min="7438" max="7438" width="12" style="100" customWidth="1"/>
    <col min="7439" max="7439" width="17.140625" style="100" customWidth="1"/>
    <col min="7440" max="7440" width="26.42578125" style="100" customWidth="1"/>
    <col min="7441" max="7680" width="9" style="100"/>
    <col min="7681" max="7681" width="4.28515625" style="100" customWidth="1"/>
    <col min="7682" max="7682" width="25.85546875" style="100" customWidth="1"/>
    <col min="7683" max="7683" width="14.85546875" style="100" customWidth="1"/>
    <col min="7684" max="7684" width="14.140625" style="100" customWidth="1"/>
    <col min="7685" max="7685" width="14.5703125" style="100" customWidth="1"/>
    <col min="7686" max="7686" width="14.28515625" style="100" customWidth="1"/>
    <col min="7687" max="7687" width="14.42578125" style="100" customWidth="1"/>
    <col min="7688" max="7688" width="15" style="100" customWidth="1"/>
    <col min="7689" max="7689" width="14.140625" style="100" customWidth="1"/>
    <col min="7690" max="7690" width="15" style="100" customWidth="1"/>
    <col min="7691" max="7691" width="15.140625" style="100" customWidth="1"/>
    <col min="7692" max="7692" width="14.140625" style="100" customWidth="1"/>
    <col min="7693" max="7693" width="15" style="100" customWidth="1"/>
    <col min="7694" max="7694" width="12" style="100" customWidth="1"/>
    <col min="7695" max="7695" width="17.140625" style="100" customWidth="1"/>
    <col min="7696" max="7696" width="26.42578125" style="100" customWidth="1"/>
    <col min="7697" max="7936" width="9" style="100"/>
    <col min="7937" max="7937" width="4.28515625" style="100" customWidth="1"/>
    <col min="7938" max="7938" width="25.85546875" style="100" customWidth="1"/>
    <col min="7939" max="7939" width="14.85546875" style="100" customWidth="1"/>
    <col min="7940" max="7940" width="14.140625" style="100" customWidth="1"/>
    <col min="7941" max="7941" width="14.5703125" style="100" customWidth="1"/>
    <col min="7942" max="7942" width="14.28515625" style="100" customWidth="1"/>
    <col min="7943" max="7943" width="14.42578125" style="100" customWidth="1"/>
    <col min="7944" max="7944" width="15" style="100" customWidth="1"/>
    <col min="7945" max="7945" width="14.140625" style="100" customWidth="1"/>
    <col min="7946" max="7946" width="15" style="100" customWidth="1"/>
    <col min="7947" max="7947" width="15.140625" style="100" customWidth="1"/>
    <col min="7948" max="7948" width="14.140625" style="100" customWidth="1"/>
    <col min="7949" max="7949" width="15" style="100" customWidth="1"/>
    <col min="7950" max="7950" width="12" style="100" customWidth="1"/>
    <col min="7951" max="7951" width="17.140625" style="100" customWidth="1"/>
    <col min="7952" max="7952" width="26.42578125" style="100" customWidth="1"/>
    <col min="7953" max="8192" width="9" style="100"/>
    <col min="8193" max="8193" width="4.28515625" style="100" customWidth="1"/>
    <col min="8194" max="8194" width="25.85546875" style="100" customWidth="1"/>
    <col min="8195" max="8195" width="14.85546875" style="100" customWidth="1"/>
    <col min="8196" max="8196" width="14.140625" style="100" customWidth="1"/>
    <col min="8197" max="8197" width="14.5703125" style="100" customWidth="1"/>
    <col min="8198" max="8198" width="14.28515625" style="100" customWidth="1"/>
    <col min="8199" max="8199" width="14.42578125" style="100" customWidth="1"/>
    <col min="8200" max="8200" width="15" style="100" customWidth="1"/>
    <col min="8201" max="8201" width="14.140625" style="100" customWidth="1"/>
    <col min="8202" max="8202" width="15" style="100" customWidth="1"/>
    <col min="8203" max="8203" width="15.140625" style="100" customWidth="1"/>
    <col min="8204" max="8204" width="14.140625" style="100" customWidth="1"/>
    <col min="8205" max="8205" width="15" style="100" customWidth="1"/>
    <col min="8206" max="8206" width="12" style="100" customWidth="1"/>
    <col min="8207" max="8207" width="17.140625" style="100" customWidth="1"/>
    <col min="8208" max="8208" width="26.42578125" style="100" customWidth="1"/>
    <col min="8209" max="8448" width="9" style="100"/>
    <col min="8449" max="8449" width="4.28515625" style="100" customWidth="1"/>
    <col min="8450" max="8450" width="25.85546875" style="100" customWidth="1"/>
    <col min="8451" max="8451" width="14.85546875" style="100" customWidth="1"/>
    <col min="8452" max="8452" width="14.140625" style="100" customWidth="1"/>
    <col min="8453" max="8453" width="14.5703125" style="100" customWidth="1"/>
    <col min="8454" max="8454" width="14.28515625" style="100" customWidth="1"/>
    <col min="8455" max="8455" width="14.42578125" style="100" customWidth="1"/>
    <col min="8456" max="8456" width="15" style="100" customWidth="1"/>
    <col min="8457" max="8457" width="14.140625" style="100" customWidth="1"/>
    <col min="8458" max="8458" width="15" style="100" customWidth="1"/>
    <col min="8459" max="8459" width="15.140625" style="100" customWidth="1"/>
    <col min="8460" max="8460" width="14.140625" style="100" customWidth="1"/>
    <col min="8461" max="8461" width="15" style="100" customWidth="1"/>
    <col min="8462" max="8462" width="12" style="100" customWidth="1"/>
    <col min="8463" max="8463" width="17.140625" style="100" customWidth="1"/>
    <col min="8464" max="8464" width="26.42578125" style="100" customWidth="1"/>
    <col min="8465" max="8704" width="9" style="100"/>
    <col min="8705" max="8705" width="4.28515625" style="100" customWidth="1"/>
    <col min="8706" max="8706" width="25.85546875" style="100" customWidth="1"/>
    <col min="8707" max="8707" width="14.85546875" style="100" customWidth="1"/>
    <col min="8708" max="8708" width="14.140625" style="100" customWidth="1"/>
    <col min="8709" max="8709" width="14.5703125" style="100" customWidth="1"/>
    <col min="8710" max="8710" width="14.28515625" style="100" customWidth="1"/>
    <col min="8711" max="8711" width="14.42578125" style="100" customWidth="1"/>
    <col min="8712" max="8712" width="15" style="100" customWidth="1"/>
    <col min="8713" max="8713" width="14.140625" style="100" customWidth="1"/>
    <col min="8714" max="8714" width="15" style="100" customWidth="1"/>
    <col min="8715" max="8715" width="15.140625" style="100" customWidth="1"/>
    <col min="8716" max="8716" width="14.140625" style="100" customWidth="1"/>
    <col min="8717" max="8717" width="15" style="100" customWidth="1"/>
    <col min="8718" max="8718" width="12" style="100" customWidth="1"/>
    <col min="8719" max="8719" width="17.140625" style="100" customWidth="1"/>
    <col min="8720" max="8720" width="26.42578125" style="100" customWidth="1"/>
    <col min="8721" max="8960" width="9" style="100"/>
    <col min="8961" max="8961" width="4.28515625" style="100" customWidth="1"/>
    <col min="8962" max="8962" width="25.85546875" style="100" customWidth="1"/>
    <col min="8963" max="8963" width="14.85546875" style="100" customWidth="1"/>
    <col min="8964" max="8964" width="14.140625" style="100" customWidth="1"/>
    <col min="8965" max="8965" width="14.5703125" style="100" customWidth="1"/>
    <col min="8966" max="8966" width="14.28515625" style="100" customWidth="1"/>
    <col min="8967" max="8967" width="14.42578125" style="100" customWidth="1"/>
    <col min="8968" max="8968" width="15" style="100" customWidth="1"/>
    <col min="8969" max="8969" width="14.140625" style="100" customWidth="1"/>
    <col min="8970" max="8970" width="15" style="100" customWidth="1"/>
    <col min="8971" max="8971" width="15.140625" style="100" customWidth="1"/>
    <col min="8972" max="8972" width="14.140625" style="100" customWidth="1"/>
    <col min="8973" max="8973" width="15" style="100" customWidth="1"/>
    <col min="8974" max="8974" width="12" style="100" customWidth="1"/>
    <col min="8975" max="8975" width="17.140625" style="100" customWidth="1"/>
    <col min="8976" max="8976" width="26.42578125" style="100" customWidth="1"/>
    <col min="8977" max="9216" width="9" style="100"/>
    <col min="9217" max="9217" width="4.28515625" style="100" customWidth="1"/>
    <col min="9218" max="9218" width="25.85546875" style="100" customWidth="1"/>
    <col min="9219" max="9219" width="14.85546875" style="100" customWidth="1"/>
    <col min="9220" max="9220" width="14.140625" style="100" customWidth="1"/>
    <col min="9221" max="9221" width="14.5703125" style="100" customWidth="1"/>
    <col min="9222" max="9222" width="14.28515625" style="100" customWidth="1"/>
    <col min="9223" max="9223" width="14.42578125" style="100" customWidth="1"/>
    <col min="9224" max="9224" width="15" style="100" customWidth="1"/>
    <col min="9225" max="9225" width="14.140625" style="100" customWidth="1"/>
    <col min="9226" max="9226" width="15" style="100" customWidth="1"/>
    <col min="9227" max="9227" width="15.140625" style="100" customWidth="1"/>
    <col min="9228" max="9228" width="14.140625" style="100" customWidth="1"/>
    <col min="9229" max="9229" width="15" style="100" customWidth="1"/>
    <col min="9230" max="9230" width="12" style="100" customWidth="1"/>
    <col min="9231" max="9231" width="17.140625" style="100" customWidth="1"/>
    <col min="9232" max="9232" width="26.42578125" style="100" customWidth="1"/>
    <col min="9233" max="9472" width="9" style="100"/>
    <col min="9473" max="9473" width="4.28515625" style="100" customWidth="1"/>
    <col min="9474" max="9474" width="25.85546875" style="100" customWidth="1"/>
    <col min="9475" max="9475" width="14.85546875" style="100" customWidth="1"/>
    <col min="9476" max="9476" width="14.140625" style="100" customWidth="1"/>
    <col min="9477" max="9477" width="14.5703125" style="100" customWidth="1"/>
    <col min="9478" max="9478" width="14.28515625" style="100" customWidth="1"/>
    <col min="9479" max="9479" width="14.42578125" style="100" customWidth="1"/>
    <col min="9480" max="9480" width="15" style="100" customWidth="1"/>
    <col min="9481" max="9481" width="14.140625" style="100" customWidth="1"/>
    <col min="9482" max="9482" width="15" style="100" customWidth="1"/>
    <col min="9483" max="9483" width="15.140625" style="100" customWidth="1"/>
    <col min="9484" max="9484" width="14.140625" style="100" customWidth="1"/>
    <col min="9485" max="9485" width="15" style="100" customWidth="1"/>
    <col min="9486" max="9486" width="12" style="100" customWidth="1"/>
    <col min="9487" max="9487" width="17.140625" style="100" customWidth="1"/>
    <col min="9488" max="9488" width="26.42578125" style="100" customWidth="1"/>
    <col min="9489" max="9728" width="9" style="100"/>
    <col min="9729" max="9729" width="4.28515625" style="100" customWidth="1"/>
    <col min="9730" max="9730" width="25.85546875" style="100" customWidth="1"/>
    <col min="9731" max="9731" width="14.85546875" style="100" customWidth="1"/>
    <col min="9732" max="9732" width="14.140625" style="100" customWidth="1"/>
    <col min="9733" max="9733" width="14.5703125" style="100" customWidth="1"/>
    <col min="9734" max="9734" width="14.28515625" style="100" customWidth="1"/>
    <col min="9735" max="9735" width="14.42578125" style="100" customWidth="1"/>
    <col min="9736" max="9736" width="15" style="100" customWidth="1"/>
    <col min="9737" max="9737" width="14.140625" style="100" customWidth="1"/>
    <col min="9738" max="9738" width="15" style="100" customWidth="1"/>
    <col min="9739" max="9739" width="15.140625" style="100" customWidth="1"/>
    <col min="9740" max="9740" width="14.140625" style="100" customWidth="1"/>
    <col min="9741" max="9741" width="15" style="100" customWidth="1"/>
    <col min="9742" max="9742" width="12" style="100" customWidth="1"/>
    <col min="9743" max="9743" width="17.140625" style="100" customWidth="1"/>
    <col min="9744" max="9744" width="26.42578125" style="100" customWidth="1"/>
    <col min="9745" max="9984" width="9" style="100"/>
    <col min="9985" max="9985" width="4.28515625" style="100" customWidth="1"/>
    <col min="9986" max="9986" width="25.85546875" style="100" customWidth="1"/>
    <col min="9987" max="9987" width="14.85546875" style="100" customWidth="1"/>
    <col min="9988" max="9988" width="14.140625" style="100" customWidth="1"/>
    <col min="9989" max="9989" width="14.5703125" style="100" customWidth="1"/>
    <col min="9990" max="9990" width="14.28515625" style="100" customWidth="1"/>
    <col min="9991" max="9991" width="14.42578125" style="100" customWidth="1"/>
    <col min="9992" max="9992" width="15" style="100" customWidth="1"/>
    <col min="9993" max="9993" width="14.140625" style="100" customWidth="1"/>
    <col min="9994" max="9994" width="15" style="100" customWidth="1"/>
    <col min="9995" max="9995" width="15.140625" style="100" customWidth="1"/>
    <col min="9996" max="9996" width="14.140625" style="100" customWidth="1"/>
    <col min="9997" max="9997" width="15" style="100" customWidth="1"/>
    <col min="9998" max="9998" width="12" style="100" customWidth="1"/>
    <col min="9999" max="9999" width="17.140625" style="100" customWidth="1"/>
    <col min="10000" max="10000" width="26.42578125" style="100" customWidth="1"/>
    <col min="10001" max="10240" width="9" style="100"/>
    <col min="10241" max="10241" width="4.28515625" style="100" customWidth="1"/>
    <col min="10242" max="10242" width="25.85546875" style="100" customWidth="1"/>
    <col min="10243" max="10243" width="14.85546875" style="100" customWidth="1"/>
    <col min="10244" max="10244" width="14.140625" style="100" customWidth="1"/>
    <col min="10245" max="10245" width="14.5703125" style="100" customWidth="1"/>
    <col min="10246" max="10246" width="14.28515625" style="100" customWidth="1"/>
    <col min="10247" max="10247" width="14.42578125" style="100" customWidth="1"/>
    <col min="10248" max="10248" width="15" style="100" customWidth="1"/>
    <col min="10249" max="10249" width="14.140625" style="100" customWidth="1"/>
    <col min="10250" max="10250" width="15" style="100" customWidth="1"/>
    <col min="10251" max="10251" width="15.140625" style="100" customWidth="1"/>
    <col min="10252" max="10252" width="14.140625" style="100" customWidth="1"/>
    <col min="10253" max="10253" width="15" style="100" customWidth="1"/>
    <col min="10254" max="10254" width="12" style="100" customWidth="1"/>
    <col min="10255" max="10255" width="17.140625" style="100" customWidth="1"/>
    <col min="10256" max="10256" width="26.42578125" style="100" customWidth="1"/>
    <col min="10257" max="10496" width="9" style="100"/>
    <col min="10497" max="10497" width="4.28515625" style="100" customWidth="1"/>
    <col min="10498" max="10498" width="25.85546875" style="100" customWidth="1"/>
    <col min="10499" max="10499" width="14.85546875" style="100" customWidth="1"/>
    <col min="10500" max="10500" width="14.140625" style="100" customWidth="1"/>
    <col min="10501" max="10501" width="14.5703125" style="100" customWidth="1"/>
    <col min="10502" max="10502" width="14.28515625" style="100" customWidth="1"/>
    <col min="10503" max="10503" width="14.42578125" style="100" customWidth="1"/>
    <col min="10504" max="10504" width="15" style="100" customWidth="1"/>
    <col min="10505" max="10505" width="14.140625" style="100" customWidth="1"/>
    <col min="10506" max="10506" width="15" style="100" customWidth="1"/>
    <col min="10507" max="10507" width="15.140625" style="100" customWidth="1"/>
    <col min="10508" max="10508" width="14.140625" style="100" customWidth="1"/>
    <col min="10509" max="10509" width="15" style="100" customWidth="1"/>
    <col min="10510" max="10510" width="12" style="100" customWidth="1"/>
    <col min="10511" max="10511" width="17.140625" style="100" customWidth="1"/>
    <col min="10512" max="10512" width="26.42578125" style="100" customWidth="1"/>
    <col min="10513" max="10752" width="9" style="100"/>
    <col min="10753" max="10753" width="4.28515625" style="100" customWidth="1"/>
    <col min="10754" max="10754" width="25.85546875" style="100" customWidth="1"/>
    <col min="10755" max="10755" width="14.85546875" style="100" customWidth="1"/>
    <col min="10756" max="10756" width="14.140625" style="100" customWidth="1"/>
    <col min="10757" max="10757" width="14.5703125" style="100" customWidth="1"/>
    <col min="10758" max="10758" width="14.28515625" style="100" customWidth="1"/>
    <col min="10759" max="10759" width="14.42578125" style="100" customWidth="1"/>
    <col min="10760" max="10760" width="15" style="100" customWidth="1"/>
    <col min="10761" max="10761" width="14.140625" style="100" customWidth="1"/>
    <col min="10762" max="10762" width="15" style="100" customWidth="1"/>
    <col min="10763" max="10763" width="15.140625" style="100" customWidth="1"/>
    <col min="10764" max="10764" width="14.140625" style="100" customWidth="1"/>
    <col min="10765" max="10765" width="15" style="100" customWidth="1"/>
    <col min="10766" max="10766" width="12" style="100" customWidth="1"/>
    <col min="10767" max="10767" width="17.140625" style="100" customWidth="1"/>
    <col min="10768" max="10768" width="26.42578125" style="100" customWidth="1"/>
    <col min="10769" max="11008" width="9" style="100"/>
    <col min="11009" max="11009" width="4.28515625" style="100" customWidth="1"/>
    <col min="11010" max="11010" width="25.85546875" style="100" customWidth="1"/>
    <col min="11011" max="11011" width="14.85546875" style="100" customWidth="1"/>
    <col min="11012" max="11012" width="14.140625" style="100" customWidth="1"/>
    <col min="11013" max="11013" width="14.5703125" style="100" customWidth="1"/>
    <col min="11014" max="11014" width="14.28515625" style="100" customWidth="1"/>
    <col min="11015" max="11015" width="14.42578125" style="100" customWidth="1"/>
    <col min="11016" max="11016" width="15" style="100" customWidth="1"/>
    <col min="11017" max="11017" width="14.140625" style="100" customWidth="1"/>
    <col min="11018" max="11018" width="15" style="100" customWidth="1"/>
    <col min="11019" max="11019" width="15.140625" style="100" customWidth="1"/>
    <col min="11020" max="11020" width="14.140625" style="100" customWidth="1"/>
    <col min="11021" max="11021" width="15" style="100" customWidth="1"/>
    <col min="11022" max="11022" width="12" style="100" customWidth="1"/>
    <col min="11023" max="11023" width="17.140625" style="100" customWidth="1"/>
    <col min="11024" max="11024" width="26.42578125" style="100" customWidth="1"/>
    <col min="11025" max="11264" width="9" style="100"/>
    <col min="11265" max="11265" width="4.28515625" style="100" customWidth="1"/>
    <col min="11266" max="11266" width="25.85546875" style="100" customWidth="1"/>
    <col min="11267" max="11267" width="14.85546875" style="100" customWidth="1"/>
    <col min="11268" max="11268" width="14.140625" style="100" customWidth="1"/>
    <col min="11269" max="11269" width="14.5703125" style="100" customWidth="1"/>
    <col min="11270" max="11270" width="14.28515625" style="100" customWidth="1"/>
    <col min="11271" max="11271" width="14.42578125" style="100" customWidth="1"/>
    <col min="11272" max="11272" width="15" style="100" customWidth="1"/>
    <col min="11273" max="11273" width="14.140625" style="100" customWidth="1"/>
    <col min="11274" max="11274" width="15" style="100" customWidth="1"/>
    <col min="11275" max="11275" width="15.140625" style="100" customWidth="1"/>
    <col min="11276" max="11276" width="14.140625" style="100" customWidth="1"/>
    <col min="11277" max="11277" width="15" style="100" customWidth="1"/>
    <col min="11278" max="11278" width="12" style="100" customWidth="1"/>
    <col min="11279" max="11279" width="17.140625" style="100" customWidth="1"/>
    <col min="11280" max="11280" width="26.42578125" style="100" customWidth="1"/>
    <col min="11281" max="11520" width="9" style="100"/>
    <col min="11521" max="11521" width="4.28515625" style="100" customWidth="1"/>
    <col min="11522" max="11522" width="25.85546875" style="100" customWidth="1"/>
    <col min="11523" max="11523" width="14.85546875" style="100" customWidth="1"/>
    <col min="11524" max="11524" width="14.140625" style="100" customWidth="1"/>
    <col min="11525" max="11525" width="14.5703125" style="100" customWidth="1"/>
    <col min="11526" max="11526" width="14.28515625" style="100" customWidth="1"/>
    <col min="11527" max="11527" width="14.42578125" style="100" customWidth="1"/>
    <col min="11528" max="11528" width="15" style="100" customWidth="1"/>
    <col min="11529" max="11529" width="14.140625" style="100" customWidth="1"/>
    <col min="11530" max="11530" width="15" style="100" customWidth="1"/>
    <col min="11531" max="11531" width="15.140625" style="100" customWidth="1"/>
    <col min="11532" max="11532" width="14.140625" style="100" customWidth="1"/>
    <col min="11533" max="11533" width="15" style="100" customWidth="1"/>
    <col min="11534" max="11534" width="12" style="100" customWidth="1"/>
    <col min="11535" max="11535" width="17.140625" style="100" customWidth="1"/>
    <col min="11536" max="11536" width="26.42578125" style="100" customWidth="1"/>
    <col min="11537" max="11776" width="9" style="100"/>
    <col min="11777" max="11777" width="4.28515625" style="100" customWidth="1"/>
    <col min="11778" max="11778" width="25.85546875" style="100" customWidth="1"/>
    <col min="11779" max="11779" width="14.85546875" style="100" customWidth="1"/>
    <col min="11780" max="11780" width="14.140625" style="100" customWidth="1"/>
    <col min="11781" max="11781" width="14.5703125" style="100" customWidth="1"/>
    <col min="11782" max="11782" width="14.28515625" style="100" customWidth="1"/>
    <col min="11783" max="11783" width="14.42578125" style="100" customWidth="1"/>
    <col min="11784" max="11784" width="15" style="100" customWidth="1"/>
    <col min="11785" max="11785" width="14.140625" style="100" customWidth="1"/>
    <col min="11786" max="11786" width="15" style="100" customWidth="1"/>
    <col min="11787" max="11787" width="15.140625" style="100" customWidth="1"/>
    <col min="11788" max="11788" width="14.140625" style="100" customWidth="1"/>
    <col min="11789" max="11789" width="15" style="100" customWidth="1"/>
    <col min="11790" max="11790" width="12" style="100" customWidth="1"/>
    <col min="11791" max="11791" width="17.140625" style="100" customWidth="1"/>
    <col min="11792" max="11792" width="26.42578125" style="100" customWidth="1"/>
    <col min="11793" max="12032" width="9" style="100"/>
    <col min="12033" max="12033" width="4.28515625" style="100" customWidth="1"/>
    <col min="12034" max="12034" width="25.85546875" style="100" customWidth="1"/>
    <col min="12035" max="12035" width="14.85546875" style="100" customWidth="1"/>
    <col min="12036" max="12036" width="14.140625" style="100" customWidth="1"/>
    <col min="12037" max="12037" width="14.5703125" style="100" customWidth="1"/>
    <col min="12038" max="12038" width="14.28515625" style="100" customWidth="1"/>
    <col min="12039" max="12039" width="14.42578125" style="100" customWidth="1"/>
    <col min="12040" max="12040" width="15" style="100" customWidth="1"/>
    <col min="12041" max="12041" width="14.140625" style="100" customWidth="1"/>
    <col min="12042" max="12042" width="15" style="100" customWidth="1"/>
    <col min="12043" max="12043" width="15.140625" style="100" customWidth="1"/>
    <col min="12044" max="12044" width="14.140625" style="100" customWidth="1"/>
    <col min="12045" max="12045" width="15" style="100" customWidth="1"/>
    <col min="12046" max="12046" width="12" style="100" customWidth="1"/>
    <col min="12047" max="12047" width="17.140625" style="100" customWidth="1"/>
    <col min="12048" max="12048" width="26.42578125" style="100" customWidth="1"/>
    <col min="12049" max="12288" width="9" style="100"/>
    <col min="12289" max="12289" width="4.28515625" style="100" customWidth="1"/>
    <col min="12290" max="12290" width="25.85546875" style="100" customWidth="1"/>
    <col min="12291" max="12291" width="14.85546875" style="100" customWidth="1"/>
    <col min="12292" max="12292" width="14.140625" style="100" customWidth="1"/>
    <col min="12293" max="12293" width="14.5703125" style="100" customWidth="1"/>
    <col min="12294" max="12294" width="14.28515625" style="100" customWidth="1"/>
    <col min="12295" max="12295" width="14.42578125" style="100" customWidth="1"/>
    <col min="12296" max="12296" width="15" style="100" customWidth="1"/>
    <col min="12297" max="12297" width="14.140625" style="100" customWidth="1"/>
    <col min="12298" max="12298" width="15" style="100" customWidth="1"/>
    <col min="12299" max="12299" width="15.140625" style="100" customWidth="1"/>
    <col min="12300" max="12300" width="14.140625" style="100" customWidth="1"/>
    <col min="12301" max="12301" width="15" style="100" customWidth="1"/>
    <col min="12302" max="12302" width="12" style="100" customWidth="1"/>
    <col min="12303" max="12303" width="17.140625" style="100" customWidth="1"/>
    <col min="12304" max="12304" width="26.42578125" style="100" customWidth="1"/>
    <col min="12305" max="12544" width="9" style="100"/>
    <col min="12545" max="12545" width="4.28515625" style="100" customWidth="1"/>
    <col min="12546" max="12546" width="25.85546875" style="100" customWidth="1"/>
    <col min="12547" max="12547" width="14.85546875" style="100" customWidth="1"/>
    <col min="12548" max="12548" width="14.140625" style="100" customWidth="1"/>
    <col min="12549" max="12549" width="14.5703125" style="100" customWidth="1"/>
    <col min="12550" max="12550" width="14.28515625" style="100" customWidth="1"/>
    <col min="12551" max="12551" width="14.42578125" style="100" customWidth="1"/>
    <col min="12552" max="12552" width="15" style="100" customWidth="1"/>
    <col min="12553" max="12553" width="14.140625" style="100" customWidth="1"/>
    <col min="12554" max="12554" width="15" style="100" customWidth="1"/>
    <col min="12555" max="12555" width="15.140625" style="100" customWidth="1"/>
    <col min="12556" max="12556" width="14.140625" style="100" customWidth="1"/>
    <col min="12557" max="12557" width="15" style="100" customWidth="1"/>
    <col min="12558" max="12558" width="12" style="100" customWidth="1"/>
    <col min="12559" max="12559" width="17.140625" style="100" customWidth="1"/>
    <col min="12560" max="12560" width="26.42578125" style="100" customWidth="1"/>
    <col min="12561" max="12800" width="9" style="100"/>
    <col min="12801" max="12801" width="4.28515625" style="100" customWidth="1"/>
    <col min="12802" max="12802" width="25.85546875" style="100" customWidth="1"/>
    <col min="12803" max="12803" width="14.85546875" style="100" customWidth="1"/>
    <col min="12804" max="12804" width="14.140625" style="100" customWidth="1"/>
    <col min="12805" max="12805" width="14.5703125" style="100" customWidth="1"/>
    <col min="12806" max="12806" width="14.28515625" style="100" customWidth="1"/>
    <col min="12807" max="12807" width="14.42578125" style="100" customWidth="1"/>
    <col min="12808" max="12808" width="15" style="100" customWidth="1"/>
    <col min="12809" max="12809" width="14.140625" style="100" customWidth="1"/>
    <col min="12810" max="12810" width="15" style="100" customWidth="1"/>
    <col min="12811" max="12811" width="15.140625" style="100" customWidth="1"/>
    <col min="12812" max="12812" width="14.140625" style="100" customWidth="1"/>
    <col min="12813" max="12813" width="15" style="100" customWidth="1"/>
    <col min="12814" max="12814" width="12" style="100" customWidth="1"/>
    <col min="12815" max="12815" width="17.140625" style="100" customWidth="1"/>
    <col min="12816" max="12816" width="26.42578125" style="100" customWidth="1"/>
    <col min="12817" max="13056" width="9" style="100"/>
    <col min="13057" max="13057" width="4.28515625" style="100" customWidth="1"/>
    <col min="13058" max="13058" width="25.85546875" style="100" customWidth="1"/>
    <col min="13059" max="13059" width="14.85546875" style="100" customWidth="1"/>
    <col min="13060" max="13060" width="14.140625" style="100" customWidth="1"/>
    <col min="13061" max="13061" width="14.5703125" style="100" customWidth="1"/>
    <col min="13062" max="13062" width="14.28515625" style="100" customWidth="1"/>
    <col min="13063" max="13063" width="14.42578125" style="100" customWidth="1"/>
    <col min="13064" max="13064" width="15" style="100" customWidth="1"/>
    <col min="13065" max="13065" width="14.140625" style="100" customWidth="1"/>
    <col min="13066" max="13066" width="15" style="100" customWidth="1"/>
    <col min="13067" max="13067" width="15.140625" style="100" customWidth="1"/>
    <col min="13068" max="13068" width="14.140625" style="100" customWidth="1"/>
    <col min="13069" max="13069" width="15" style="100" customWidth="1"/>
    <col min="13070" max="13070" width="12" style="100" customWidth="1"/>
    <col min="13071" max="13071" width="17.140625" style="100" customWidth="1"/>
    <col min="13072" max="13072" width="26.42578125" style="100" customWidth="1"/>
    <col min="13073" max="13312" width="9" style="100"/>
    <col min="13313" max="13313" width="4.28515625" style="100" customWidth="1"/>
    <col min="13314" max="13314" width="25.85546875" style="100" customWidth="1"/>
    <col min="13315" max="13315" width="14.85546875" style="100" customWidth="1"/>
    <col min="13316" max="13316" width="14.140625" style="100" customWidth="1"/>
    <col min="13317" max="13317" width="14.5703125" style="100" customWidth="1"/>
    <col min="13318" max="13318" width="14.28515625" style="100" customWidth="1"/>
    <col min="13319" max="13319" width="14.42578125" style="100" customWidth="1"/>
    <col min="13320" max="13320" width="15" style="100" customWidth="1"/>
    <col min="13321" max="13321" width="14.140625" style="100" customWidth="1"/>
    <col min="13322" max="13322" width="15" style="100" customWidth="1"/>
    <col min="13323" max="13323" width="15.140625" style="100" customWidth="1"/>
    <col min="13324" max="13324" width="14.140625" style="100" customWidth="1"/>
    <col min="13325" max="13325" width="15" style="100" customWidth="1"/>
    <col min="13326" max="13326" width="12" style="100" customWidth="1"/>
    <col min="13327" max="13327" width="17.140625" style="100" customWidth="1"/>
    <col min="13328" max="13328" width="26.42578125" style="100" customWidth="1"/>
    <col min="13329" max="13568" width="9" style="100"/>
    <col min="13569" max="13569" width="4.28515625" style="100" customWidth="1"/>
    <col min="13570" max="13570" width="25.85546875" style="100" customWidth="1"/>
    <col min="13571" max="13571" width="14.85546875" style="100" customWidth="1"/>
    <col min="13572" max="13572" width="14.140625" style="100" customWidth="1"/>
    <col min="13573" max="13573" width="14.5703125" style="100" customWidth="1"/>
    <col min="13574" max="13574" width="14.28515625" style="100" customWidth="1"/>
    <col min="13575" max="13575" width="14.42578125" style="100" customWidth="1"/>
    <col min="13576" max="13576" width="15" style="100" customWidth="1"/>
    <col min="13577" max="13577" width="14.140625" style="100" customWidth="1"/>
    <col min="13578" max="13578" width="15" style="100" customWidth="1"/>
    <col min="13579" max="13579" width="15.140625" style="100" customWidth="1"/>
    <col min="13580" max="13580" width="14.140625" style="100" customWidth="1"/>
    <col min="13581" max="13581" width="15" style="100" customWidth="1"/>
    <col min="13582" max="13582" width="12" style="100" customWidth="1"/>
    <col min="13583" max="13583" width="17.140625" style="100" customWidth="1"/>
    <col min="13584" max="13584" width="26.42578125" style="100" customWidth="1"/>
    <col min="13585" max="13824" width="9" style="100"/>
    <col min="13825" max="13825" width="4.28515625" style="100" customWidth="1"/>
    <col min="13826" max="13826" width="25.85546875" style="100" customWidth="1"/>
    <col min="13827" max="13827" width="14.85546875" style="100" customWidth="1"/>
    <col min="13828" max="13828" width="14.140625" style="100" customWidth="1"/>
    <col min="13829" max="13829" width="14.5703125" style="100" customWidth="1"/>
    <col min="13830" max="13830" width="14.28515625" style="100" customWidth="1"/>
    <col min="13831" max="13831" width="14.42578125" style="100" customWidth="1"/>
    <col min="13832" max="13832" width="15" style="100" customWidth="1"/>
    <col min="13833" max="13833" width="14.140625" style="100" customWidth="1"/>
    <col min="13834" max="13834" width="15" style="100" customWidth="1"/>
    <col min="13835" max="13835" width="15.140625" style="100" customWidth="1"/>
    <col min="13836" max="13836" width="14.140625" style="100" customWidth="1"/>
    <col min="13837" max="13837" width="15" style="100" customWidth="1"/>
    <col min="13838" max="13838" width="12" style="100" customWidth="1"/>
    <col min="13839" max="13839" width="17.140625" style="100" customWidth="1"/>
    <col min="13840" max="13840" width="26.42578125" style="100" customWidth="1"/>
    <col min="13841" max="14080" width="9" style="100"/>
    <col min="14081" max="14081" width="4.28515625" style="100" customWidth="1"/>
    <col min="14082" max="14082" width="25.85546875" style="100" customWidth="1"/>
    <col min="14083" max="14083" width="14.85546875" style="100" customWidth="1"/>
    <col min="14084" max="14084" width="14.140625" style="100" customWidth="1"/>
    <col min="14085" max="14085" width="14.5703125" style="100" customWidth="1"/>
    <col min="14086" max="14086" width="14.28515625" style="100" customWidth="1"/>
    <col min="14087" max="14087" width="14.42578125" style="100" customWidth="1"/>
    <col min="14088" max="14088" width="15" style="100" customWidth="1"/>
    <col min="14089" max="14089" width="14.140625" style="100" customWidth="1"/>
    <col min="14090" max="14090" width="15" style="100" customWidth="1"/>
    <col min="14091" max="14091" width="15.140625" style="100" customWidth="1"/>
    <col min="14092" max="14092" width="14.140625" style="100" customWidth="1"/>
    <col min="14093" max="14093" width="15" style="100" customWidth="1"/>
    <col min="14094" max="14094" width="12" style="100" customWidth="1"/>
    <col min="14095" max="14095" width="17.140625" style="100" customWidth="1"/>
    <col min="14096" max="14096" width="26.42578125" style="100" customWidth="1"/>
    <col min="14097" max="14336" width="9" style="100"/>
    <col min="14337" max="14337" width="4.28515625" style="100" customWidth="1"/>
    <col min="14338" max="14338" width="25.85546875" style="100" customWidth="1"/>
    <col min="14339" max="14339" width="14.85546875" style="100" customWidth="1"/>
    <col min="14340" max="14340" width="14.140625" style="100" customWidth="1"/>
    <col min="14341" max="14341" width="14.5703125" style="100" customWidth="1"/>
    <col min="14342" max="14342" width="14.28515625" style="100" customWidth="1"/>
    <col min="14343" max="14343" width="14.42578125" style="100" customWidth="1"/>
    <col min="14344" max="14344" width="15" style="100" customWidth="1"/>
    <col min="14345" max="14345" width="14.140625" style="100" customWidth="1"/>
    <col min="14346" max="14346" width="15" style="100" customWidth="1"/>
    <col min="14347" max="14347" width="15.140625" style="100" customWidth="1"/>
    <col min="14348" max="14348" width="14.140625" style="100" customWidth="1"/>
    <col min="14349" max="14349" width="15" style="100" customWidth="1"/>
    <col min="14350" max="14350" width="12" style="100" customWidth="1"/>
    <col min="14351" max="14351" width="17.140625" style="100" customWidth="1"/>
    <col min="14352" max="14352" width="26.42578125" style="100" customWidth="1"/>
    <col min="14353" max="14592" width="9" style="100"/>
    <col min="14593" max="14593" width="4.28515625" style="100" customWidth="1"/>
    <col min="14594" max="14594" width="25.85546875" style="100" customWidth="1"/>
    <col min="14595" max="14595" width="14.85546875" style="100" customWidth="1"/>
    <col min="14596" max="14596" width="14.140625" style="100" customWidth="1"/>
    <col min="14597" max="14597" width="14.5703125" style="100" customWidth="1"/>
    <col min="14598" max="14598" width="14.28515625" style="100" customWidth="1"/>
    <col min="14599" max="14599" width="14.42578125" style="100" customWidth="1"/>
    <col min="14600" max="14600" width="15" style="100" customWidth="1"/>
    <col min="14601" max="14601" width="14.140625" style="100" customWidth="1"/>
    <col min="14602" max="14602" width="15" style="100" customWidth="1"/>
    <col min="14603" max="14603" width="15.140625" style="100" customWidth="1"/>
    <col min="14604" max="14604" width="14.140625" style="100" customWidth="1"/>
    <col min="14605" max="14605" width="15" style="100" customWidth="1"/>
    <col min="14606" max="14606" width="12" style="100" customWidth="1"/>
    <col min="14607" max="14607" width="17.140625" style="100" customWidth="1"/>
    <col min="14608" max="14608" width="26.42578125" style="100" customWidth="1"/>
    <col min="14609" max="14848" width="9" style="100"/>
    <col min="14849" max="14849" width="4.28515625" style="100" customWidth="1"/>
    <col min="14850" max="14850" width="25.85546875" style="100" customWidth="1"/>
    <col min="14851" max="14851" width="14.85546875" style="100" customWidth="1"/>
    <col min="14852" max="14852" width="14.140625" style="100" customWidth="1"/>
    <col min="14853" max="14853" width="14.5703125" style="100" customWidth="1"/>
    <col min="14854" max="14854" width="14.28515625" style="100" customWidth="1"/>
    <col min="14855" max="14855" width="14.42578125" style="100" customWidth="1"/>
    <col min="14856" max="14856" width="15" style="100" customWidth="1"/>
    <col min="14857" max="14857" width="14.140625" style="100" customWidth="1"/>
    <col min="14858" max="14858" width="15" style="100" customWidth="1"/>
    <col min="14859" max="14859" width="15.140625" style="100" customWidth="1"/>
    <col min="14860" max="14860" width="14.140625" style="100" customWidth="1"/>
    <col min="14861" max="14861" width="15" style="100" customWidth="1"/>
    <col min="14862" max="14862" width="12" style="100" customWidth="1"/>
    <col min="14863" max="14863" width="17.140625" style="100" customWidth="1"/>
    <col min="14864" max="14864" width="26.42578125" style="100" customWidth="1"/>
    <col min="14865" max="15104" width="9" style="100"/>
    <col min="15105" max="15105" width="4.28515625" style="100" customWidth="1"/>
    <col min="15106" max="15106" width="25.85546875" style="100" customWidth="1"/>
    <col min="15107" max="15107" width="14.85546875" style="100" customWidth="1"/>
    <col min="15108" max="15108" width="14.140625" style="100" customWidth="1"/>
    <col min="15109" max="15109" width="14.5703125" style="100" customWidth="1"/>
    <col min="15110" max="15110" width="14.28515625" style="100" customWidth="1"/>
    <col min="15111" max="15111" width="14.42578125" style="100" customWidth="1"/>
    <col min="15112" max="15112" width="15" style="100" customWidth="1"/>
    <col min="15113" max="15113" width="14.140625" style="100" customWidth="1"/>
    <col min="15114" max="15114" width="15" style="100" customWidth="1"/>
    <col min="15115" max="15115" width="15.140625" style="100" customWidth="1"/>
    <col min="15116" max="15116" width="14.140625" style="100" customWidth="1"/>
    <col min="15117" max="15117" width="15" style="100" customWidth="1"/>
    <col min="15118" max="15118" width="12" style="100" customWidth="1"/>
    <col min="15119" max="15119" width="17.140625" style="100" customWidth="1"/>
    <col min="15120" max="15120" width="26.42578125" style="100" customWidth="1"/>
    <col min="15121" max="15360" width="9" style="100"/>
    <col min="15361" max="15361" width="4.28515625" style="100" customWidth="1"/>
    <col min="15362" max="15362" width="25.85546875" style="100" customWidth="1"/>
    <col min="15363" max="15363" width="14.85546875" style="100" customWidth="1"/>
    <col min="15364" max="15364" width="14.140625" style="100" customWidth="1"/>
    <col min="15365" max="15365" width="14.5703125" style="100" customWidth="1"/>
    <col min="15366" max="15366" width="14.28515625" style="100" customWidth="1"/>
    <col min="15367" max="15367" width="14.42578125" style="100" customWidth="1"/>
    <col min="15368" max="15368" width="15" style="100" customWidth="1"/>
    <col min="15369" max="15369" width="14.140625" style="100" customWidth="1"/>
    <col min="15370" max="15370" width="15" style="100" customWidth="1"/>
    <col min="15371" max="15371" width="15.140625" style="100" customWidth="1"/>
    <col min="15372" max="15372" width="14.140625" style="100" customWidth="1"/>
    <col min="15373" max="15373" width="15" style="100" customWidth="1"/>
    <col min="15374" max="15374" width="12" style="100" customWidth="1"/>
    <col min="15375" max="15375" width="17.140625" style="100" customWidth="1"/>
    <col min="15376" max="15376" width="26.42578125" style="100" customWidth="1"/>
    <col min="15377" max="15616" width="9" style="100"/>
    <col min="15617" max="15617" width="4.28515625" style="100" customWidth="1"/>
    <col min="15618" max="15618" width="25.85546875" style="100" customWidth="1"/>
    <col min="15619" max="15619" width="14.85546875" style="100" customWidth="1"/>
    <col min="15620" max="15620" width="14.140625" style="100" customWidth="1"/>
    <col min="15621" max="15621" width="14.5703125" style="100" customWidth="1"/>
    <col min="15622" max="15622" width="14.28515625" style="100" customWidth="1"/>
    <col min="15623" max="15623" width="14.42578125" style="100" customWidth="1"/>
    <col min="15624" max="15624" width="15" style="100" customWidth="1"/>
    <col min="15625" max="15625" width="14.140625" style="100" customWidth="1"/>
    <col min="15626" max="15626" width="15" style="100" customWidth="1"/>
    <col min="15627" max="15627" width="15.140625" style="100" customWidth="1"/>
    <col min="15628" max="15628" width="14.140625" style="100" customWidth="1"/>
    <col min="15629" max="15629" width="15" style="100" customWidth="1"/>
    <col min="15630" max="15630" width="12" style="100" customWidth="1"/>
    <col min="15631" max="15631" width="17.140625" style="100" customWidth="1"/>
    <col min="15632" max="15632" width="26.42578125" style="100" customWidth="1"/>
    <col min="15633" max="15872" width="9" style="100"/>
    <col min="15873" max="15873" width="4.28515625" style="100" customWidth="1"/>
    <col min="15874" max="15874" width="25.85546875" style="100" customWidth="1"/>
    <col min="15875" max="15875" width="14.85546875" style="100" customWidth="1"/>
    <col min="15876" max="15876" width="14.140625" style="100" customWidth="1"/>
    <col min="15877" max="15877" width="14.5703125" style="100" customWidth="1"/>
    <col min="15878" max="15878" width="14.28515625" style="100" customWidth="1"/>
    <col min="15879" max="15879" width="14.42578125" style="100" customWidth="1"/>
    <col min="15880" max="15880" width="15" style="100" customWidth="1"/>
    <col min="15881" max="15881" width="14.140625" style="100" customWidth="1"/>
    <col min="15882" max="15882" width="15" style="100" customWidth="1"/>
    <col min="15883" max="15883" width="15.140625" style="100" customWidth="1"/>
    <col min="15884" max="15884" width="14.140625" style="100" customWidth="1"/>
    <col min="15885" max="15885" width="15" style="100" customWidth="1"/>
    <col min="15886" max="15886" width="12" style="100" customWidth="1"/>
    <col min="15887" max="15887" width="17.140625" style="100" customWidth="1"/>
    <col min="15888" max="15888" width="26.42578125" style="100" customWidth="1"/>
    <col min="15889" max="16128" width="9" style="100"/>
    <col min="16129" max="16129" width="4.28515625" style="100" customWidth="1"/>
    <col min="16130" max="16130" width="25.85546875" style="100" customWidth="1"/>
    <col min="16131" max="16131" width="14.85546875" style="100" customWidth="1"/>
    <col min="16132" max="16132" width="14.140625" style="100" customWidth="1"/>
    <col min="16133" max="16133" width="14.5703125" style="100" customWidth="1"/>
    <col min="16134" max="16134" width="14.28515625" style="100" customWidth="1"/>
    <col min="16135" max="16135" width="14.42578125" style="100" customWidth="1"/>
    <col min="16136" max="16136" width="15" style="100" customWidth="1"/>
    <col min="16137" max="16137" width="14.140625" style="100" customWidth="1"/>
    <col min="16138" max="16138" width="15" style="100" customWidth="1"/>
    <col min="16139" max="16139" width="15.140625" style="100" customWidth="1"/>
    <col min="16140" max="16140" width="14.140625" style="100" customWidth="1"/>
    <col min="16141" max="16141" width="15" style="100" customWidth="1"/>
    <col min="16142" max="16142" width="12" style="100" customWidth="1"/>
    <col min="16143" max="16143" width="17.140625" style="100" customWidth="1"/>
    <col min="16144" max="16144" width="26.42578125" style="100" customWidth="1"/>
    <col min="16145" max="16384" width="9" style="100"/>
  </cols>
  <sheetData>
    <row r="1" spans="1:18" ht="28.5">
      <c r="A1" s="464" t="s">
        <v>158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</row>
    <row r="2" spans="1:18" ht="19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25"/>
      <c r="N2" s="225"/>
      <c r="O2" s="225"/>
      <c r="P2" s="101"/>
    </row>
    <row r="3" spans="1:18">
      <c r="A3" s="102" t="s">
        <v>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>
      <c r="A4" s="102" t="s">
        <v>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 t="s">
        <v>79</v>
      </c>
    </row>
    <row r="5" spans="1:18" s="105" customFormat="1">
      <c r="A5" s="465" t="s">
        <v>80</v>
      </c>
      <c r="B5" s="466"/>
      <c r="C5" s="469" t="s">
        <v>81</v>
      </c>
      <c r="D5" s="470"/>
      <c r="E5" s="469" t="s">
        <v>82</v>
      </c>
      <c r="F5" s="470"/>
      <c r="G5" s="469" t="s">
        <v>83</v>
      </c>
      <c r="H5" s="470"/>
      <c r="I5" s="469" t="s">
        <v>84</v>
      </c>
      <c r="J5" s="470"/>
      <c r="K5" s="469" t="s">
        <v>85</v>
      </c>
      <c r="L5" s="471"/>
      <c r="M5" s="469" t="s">
        <v>157</v>
      </c>
      <c r="N5" s="471"/>
      <c r="O5" s="470"/>
      <c r="P5" s="466" t="s">
        <v>86</v>
      </c>
    </row>
    <row r="6" spans="1:18" s="105" customFormat="1" ht="63">
      <c r="A6" s="467"/>
      <c r="B6" s="468"/>
      <c r="C6" s="106" t="s">
        <v>87</v>
      </c>
      <c r="D6" s="106" t="s">
        <v>88</v>
      </c>
      <c r="E6" s="106" t="s">
        <v>87</v>
      </c>
      <c r="F6" s="106" t="s">
        <v>88</v>
      </c>
      <c r="G6" s="106" t="s">
        <v>87</v>
      </c>
      <c r="H6" s="106" t="s">
        <v>88</v>
      </c>
      <c r="I6" s="106" t="s">
        <v>87</v>
      </c>
      <c r="J6" s="107" t="s">
        <v>156</v>
      </c>
      <c r="K6" s="108" t="s">
        <v>89</v>
      </c>
      <c r="L6" s="359" t="s">
        <v>227</v>
      </c>
      <c r="M6" s="108" t="s">
        <v>89</v>
      </c>
      <c r="N6" s="226" t="s">
        <v>90</v>
      </c>
      <c r="O6" s="109" t="s">
        <v>91</v>
      </c>
      <c r="P6" s="468"/>
    </row>
    <row r="7" spans="1:18">
      <c r="A7" s="110">
        <v>1</v>
      </c>
      <c r="B7" s="111" t="s">
        <v>92</v>
      </c>
      <c r="C7" s="113">
        <v>13218500</v>
      </c>
      <c r="D7" s="114">
        <v>48165043.380000003</v>
      </c>
      <c r="E7" s="113">
        <v>13218500</v>
      </c>
      <c r="F7" s="112">
        <v>45380673</v>
      </c>
      <c r="G7" s="114">
        <v>13218500</v>
      </c>
      <c r="H7" s="112">
        <v>47320219</v>
      </c>
      <c r="I7" s="114">
        <v>13323500</v>
      </c>
      <c r="J7" s="115">
        <v>44730371.939999998</v>
      </c>
      <c r="K7" s="116">
        <v>13323500</v>
      </c>
      <c r="L7" s="115">
        <v>27983460.489999998</v>
      </c>
      <c r="M7" s="116">
        <v>13323500</v>
      </c>
      <c r="N7" s="114">
        <v>0</v>
      </c>
      <c r="O7" s="114">
        <f>SUM(M7-N7)</f>
        <v>13323500</v>
      </c>
      <c r="P7" s="459" t="s">
        <v>93</v>
      </c>
    </row>
    <row r="8" spans="1:18">
      <c r="A8" s="110">
        <v>2</v>
      </c>
      <c r="B8" s="111" t="s">
        <v>94</v>
      </c>
      <c r="C8" s="113">
        <v>5486000</v>
      </c>
      <c r="D8" s="114">
        <v>5060369.82</v>
      </c>
      <c r="E8" s="113">
        <v>5486000</v>
      </c>
      <c r="F8" s="112">
        <v>4609442</v>
      </c>
      <c r="G8" s="114">
        <v>5486000</v>
      </c>
      <c r="H8" s="112">
        <v>5073789</v>
      </c>
      <c r="I8" s="114">
        <v>5486000</v>
      </c>
      <c r="J8" s="115">
        <v>4704804.41</v>
      </c>
      <c r="K8" s="114">
        <v>5486000</v>
      </c>
      <c r="L8" s="115">
        <v>3925896.36</v>
      </c>
      <c r="M8" s="114">
        <v>5486000</v>
      </c>
      <c r="N8" s="114">
        <v>0</v>
      </c>
      <c r="O8" s="114">
        <f t="shared" ref="O8:O10" si="0">SUM(M8-N8)</f>
        <v>5486000</v>
      </c>
      <c r="P8" s="460"/>
    </row>
    <row r="9" spans="1:18">
      <c r="A9" s="110">
        <v>3</v>
      </c>
      <c r="B9" s="111" t="s">
        <v>95</v>
      </c>
      <c r="C9" s="113">
        <v>6180000</v>
      </c>
      <c r="D9" s="114">
        <v>4254362.4000000004</v>
      </c>
      <c r="E9" s="113">
        <v>6180000</v>
      </c>
      <c r="F9" s="112">
        <v>3959265</v>
      </c>
      <c r="G9" s="114">
        <v>6180000</v>
      </c>
      <c r="H9" s="112">
        <v>3542186</v>
      </c>
      <c r="I9" s="114">
        <v>6180000</v>
      </c>
      <c r="J9" s="115">
        <v>2916621.7</v>
      </c>
      <c r="K9" s="114">
        <v>6180000</v>
      </c>
      <c r="L9" s="115">
        <v>1944714.45</v>
      </c>
      <c r="M9" s="114">
        <v>6180000</v>
      </c>
      <c r="N9" s="114">
        <v>0</v>
      </c>
      <c r="O9" s="114">
        <f t="shared" si="0"/>
        <v>6180000</v>
      </c>
      <c r="P9" s="460"/>
      <c r="R9" s="117"/>
    </row>
    <row r="10" spans="1:18">
      <c r="A10" s="110">
        <v>4</v>
      </c>
      <c r="B10" s="111" t="s">
        <v>96</v>
      </c>
      <c r="C10" s="114">
        <v>4000000</v>
      </c>
      <c r="D10" s="114">
        <v>4000000</v>
      </c>
      <c r="E10" s="114">
        <v>4000000</v>
      </c>
      <c r="F10" s="114">
        <v>3095295</v>
      </c>
      <c r="G10" s="114">
        <v>4000000</v>
      </c>
      <c r="H10" s="114">
        <v>3996000</v>
      </c>
      <c r="I10" s="114">
        <v>4000000</v>
      </c>
      <c r="J10" s="115">
        <v>3998666.66</v>
      </c>
      <c r="K10" s="114">
        <v>4000000</v>
      </c>
      <c r="L10" s="115">
        <v>2985003</v>
      </c>
      <c r="M10" s="114">
        <v>4000000</v>
      </c>
      <c r="N10" s="114">
        <v>0</v>
      </c>
      <c r="O10" s="114">
        <f t="shared" si="0"/>
        <v>4000000</v>
      </c>
      <c r="P10" s="460"/>
    </row>
    <row r="11" spans="1:18">
      <c r="A11" s="118">
        <v>5</v>
      </c>
      <c r="B11" s="119" t="s">
        <v>97</v>
      </c>
      <c r="C11" s="114">
        <v>0</v>
      </c>
      <c r="D11" s="114">
        <v>0</v>
      </c>
      <c r="E11" s="114">
        <v>0</v>
      </c>
      <c r="F11" s="112">
        <v>0</v>
      </c>
      <c r="G11" s="112">
        <v>0</v>
      </c>
      <c r="H11" s="112">
        <v>0</v>
      </c>
      <c r="I11" s="112">
        <v>0</v>
      </c>
      <c r="J11" s="227"/>
      <c r="K11" s="112">
        <v>0</v>
      </c>
      <c r="L11" s="115">
        <v>0</v>
      </c>
      <c r="M11" s="112">
        <v>0</v>
      </c>
      <c r="N11" s="114">
        <v>0</v>
      </c>
      <c r="O11" s="114">
        <f>SUM(M11-N11)</f>
        <v>0</v>
      </c>
      <c r="P11" s="461"/>
    </row>
    <row r="12" spans="1:18">
      <c r="A12" s="462" t="s">
        <v>22</v>
      </c>
      <c r="B12" s="463"/>
      <c r="C12" s="120">
        <f>SUM(C7:C11)</f>
        <v>28884500</v>
      </c>
      <c r="D12" s="121">
        <f>SUM(D7:D11)</f>
        <v>61479775.600000001</v>
      </c>
      <c r="E12" s="120">
        <f>SUM(E7:E11)</f>
        <v>28884500</v>
      </c>
      <c r="F12" s="121">
        <f t="shared" ref="F12:H12" si="1">SUM(F7:F11)</f>
        <v>57044675</v>
      </c>
      <c r="G12" s="120">
        <f t="shared" si="1"/>
        <v>28884500</v>
      </c>
      <c r="H12" s="121">
        <f t="shared" si="1"/>
        <v>59932194</v>
      </c>
      <c r="I12" s="121">
        <f>SUM(I7:I11)</f>
        <v>28989500</v>
      </c>
      <c r="J12" s="121">
        <f t="shared" ref="J12:L12" si="2">SUM(J7:J11)</f>
        <v>56350464.709999993</v>
      </c>
      <c r="K12" s="121">
        <f t="shared" si="2"/>
        <v>28989500</v>
      </c>
      <c r="L12" s="358">
        <f t="shared" si="2"/>
        <v>36839074.299999997</v>
      </c>
      <c r="M12" s="121">
        <f t="shared" ref="M12:O12" si="3">SUM(M7:M11)</f>
        <v>28989500</v>
      </c>
      <c r="N12" s="121">
        <f t="shared" si="3"/>
        <v>0</v>
      </c>
      <c r="O12" s="121">
        <f t="shared" si="3"/>
        <v>28989500</v>
      </c>
      <c r="P12" s="122"/>
    </row>
    <row r="13" spans="1:18">
      <c r="B13" s="123"/>
    </row>
    <row r="14" spans="1:18">
      <c r="B14" s="124" t="s">
        <v>8</v>
      </c>
    </row>
    <row r="15" spans="1:18">
      <c r="B15" s="100" t="s">
        <v>155</v>
      </c>
    </row>
  </sheetData>
  <mergeCells count="11">
    <mergeCell ref="P7:P11"/>
    <mergeCell ref="A12:B12"/>
    <mergeCell ref="A1:P1"/>
    <mergeCell ref="A5:B6"/>
    <mergeCell ref="C5:D5"/>
    <mergeCell ref="E5:F5"/>
    <mergeCell ref="G5:H5"/>
    <mergeCell ref="I5:J5"/>
    <mergeCell ref="K5:L5"/>
    <mergeCell ref="P5:P6"/>
    <mergeCell ref="M5:O5"/>
  </mergeCells>
  <pageMargins left="0.25" right="0.25" top="0.75" bottom="0.75" header="0.3" footer="0.3"/>
  <pageSetup paperSize="5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1. แผนและผลการเบิกจ่าย ปี 62</vt:lpstr>
      <vt:lpstr>1. แผนและผลการเบิกจ่าย ปี 63</vt:lpstr>
      <vt:lpstr>2. แผนและผลการเบิกจ่าย ปี 64</vt:lpstr>
      <vt:lpstr>3.โอนเปลี่ยนแปลง ปี 2563</vt:lpstr>
      <vt:lpstr>4.โอนเปลี่ยนแปลง ปี 2564</vt:lpstr>
      <vt:lpstr>5. สรุปการใช้จ่ายงบประมาณ ปี 64</vt:lpstr>
      <vt:lpstr>6. เงินนอกงบประมาณ ปี 2563-2568</vt:lpstr>
      <vt:lpstr>7. ค่าสาธารณูปโภค 60-64</vt:lpstr>
      <vt:lpstr>'1. แผนและผลการเบิกจ่าย ปี 62'!Print_Area</vt:lpstr>
      <vt:lpstr>'1. แผนและผลการเบิกจ่าย ปี 63'!Print_Area</vt:lpstr>
      <vt:lpstr>'2. แผนและผลการเบิกจ่าย ปี 64'!Print_Area</vt:lpstr>
      <vt:lpstr>'4.โอนเปลี่ยนแปลง ปี 2564'!Print_Area</vt:lpstr>
      <vt:lpstr>'6. เงินนอกงบประมาณ ปี 2563-2568'!Print_Area</vt:lpstr>
      <vt:lpstr>'7. ค่าสาธารณูปโภค 60-64'!Print_Area</vt:lpstr>
      <vt:lpstr>'2. แผนและผลการเบิกจ่าย ปี 64'!Print_Titles</vt:lpstr>
      <vt:lpstr>'3.โอนเปลี่ยนแปลง ปี 2563'!Print_Titles</vt:lpstr>
      <vt:lpstr>'4.โอนเปลี่ยนแปลง ปี 2564'!Print_Titles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raphiphan.s</cp:lastModifiedBy>
  <cp:lastPrinted>2021-07-05T07:25:25Z</cp:lastPrinted>
  <dcterms:created xsi:type="dcterms:W3CDTF">2017-05-29T07:30:17Z</dcterms:created>
  <dcterms:modified xsi:type="dcterms:W3CDTF">2021-07-05T07:30:12Z</dcterms:modified>
</cp:coreProperties>
</file>